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ceU\Documents\"/>
    </mc:Choice>
  </mc:AlternateContent>
  <xr:revisionPtr revIDLastSave="0" documentId="8_{BD969DBB-B259-4B9C-AFC8-F0187532D3D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  <sheet name="Format Page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5" l="1"/>
  <c r="Q3" i="5"/>
  <c r="Q4" i="5"/>
  <c r="Q5" i="5"/>
  <c r="Q6" i="5"/>
  <c r="R3" i="3" l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2" i="3"/>
  <c r="B40" i="3"/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  <c r="R53" i="3" l="1"/>
  <c r="R54" i="3"/>
  <c r="R52" i="3"/>
  <c r="R51" i="3"/>
  <c r="R50" i="3"/>
</calcChain>
</file>

<file path=xl/sharedStrings.xml><?xml version="1.0" encoding="utf-8"?>
<sst xmlns="http://schemas.openxmlformats.org/spreadsheetml/2006/main" count="361" uniqueCount="213">
  <si>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</si>
  <si>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</si>
  <si>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</si>
  <si>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</si>
  <si>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</si>
  <si>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</si>
  <si>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</si>
  <si>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</si>
  <si>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</si>
  <si>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</si>
  <si>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</si>
  <si>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</si>
  <si>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</si>
  <si>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</si>
  <si>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</si>
  <si>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</si>
  <si>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</si>
  <si>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</si>
  <si>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</si>
  <si>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</si>
  <si>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</si>
  <si>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</si>
  <si>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</si>
  <si>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</si>
  <si>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</si>
  <si>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</si>
  <si>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</si>
  <si>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</si>
  <si>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</si>
  <si>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</si>
  <si>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</si>
  <si>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</si>
  <si>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</si>
  <si>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</si>
  <si>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</si>
  <si>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</si>
  <si>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</si>
  <si>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</si>
  <si>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</si>
  <si>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</si>
  <si>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</si>
  <si>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</si>
  <si>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</si>
  <si>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</si>
  <si>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</si>
  <si>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</si>
  <si>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</si>
  <si>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</si>
  <si>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</si>
  <si>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</si>
  <si>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</si>
  <si>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</si>
  <si>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</si>
  <si>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</si>
  <si>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</si>
  <si>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</si>
  <si>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</si>
  <si>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</si>
  <si>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</si>
  <si>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</si>
  <si>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</si>
  <si>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</si>
  <si>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</si>
  <si>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</si>
  <si>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</si>
  <si>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</si>
  <si>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</si>
  <si>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</si>
  <si>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</si>
  <si>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</si>
  <si>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</si>
  <si>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</si>
  <si>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</si>
  <si>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</si>
  <si>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</si>
  <si>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</si>
  <si>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</si>
  <si>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</si>
  <si>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</si>
  <si>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</si>
  <si>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</si>
  <si>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</si>
  <si>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</si>
  <si>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</si>
  <si>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</si>
  <si>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</si>
  <si>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</si>
  <si>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</si>
  <si>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</si>
  <si>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</si>
  <si>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</si>
  <si>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</si>
  <si>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</si>
  <si>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</si>
  <si>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</si>
  <si>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</si>
  <si>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</si>
  <si>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</si>
  <si>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</si>
  <si>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</si>
  <si>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</si>
  <si>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</si>
  <si>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Bridgeway</t>
  </si>
  <si>
    <t>WIRC</t>
  </si>
  <si>
    <t>Oxford House</t>
  </si>
  <si>
    <t>Birth to 5</t>
  </si>
  <si>
    <t>Chris Schaffner</t>
  </si>
  <si>
    <t>Mary Jane Clark</t>
  </si>
  <si>
    <t>AHEC</t>
  </si>
  <si>
    <t>PLE</t>
  </si>
  <si>
    <t>Shelley Crary</t>
  </si>
  <si>
    <t>Brycen McFadden</t>
  </si>
  <si>
    <t>Deb Moeller</t>
  </si>
  <si>
    <t>Veterans Association</t>
  </si>
  <si>
    <t>Vicki Rose/Bailee Shepherd</t>
  </si>
  <si>
    <t>vickir@bway.org/bailees@bway.org</t>
  </si>
  <si>
    <t>Joy Hadley</t>
  </si>
  <si>
    <t>Sue Tisdale</t>
  </si>
  <si>
    <t>Lisa Walters</t>
  </si>
  <si>
    <t>Kate Mallory</t>
  </si>
  <si>
    <t>Stephen Ruebush</t>
  </si>
  <si>
    <t>James Gatti</t>
  </si>
  <si>
    <t>Michael Inman</t>
  </si>
  <si>
    <t>Sally Vigezzi</t>
  </si>
  <si>
    <t>Kristin Lewis</t>
  </si>
  <si>
    <t>Micah Garnett</t>
  </si>
  <si>
    <t>Carla Bishop</t>
  </si>
  <si>
    <t>Maggie Brooks</t>
  </si>
  <si>
    <t>Miranda Lambert</t>
  </si>
  <si>
    <t>Christine Nicholson</t>
  </si>
  <si>
    <t>Chris Rabe</t>
  </si>
  <si>
    <t>Tessa Hobbs-Curley</t>
  </si>
  <si>
    <t>Tonya Davis</t>
  </si>
  <si>
    <t>Amber Clark</t>
  </si>
  <si>
    <t xml:space="preserve">Nicole Driver </t>
  </si>
  <si>
    <t>Samantha Farmer</t>
  </si>
  <si>
    <t>Mandy Schmidt</t>
  </si>
  <si>
    <t>Robert Bryant</t>
  </si>
  <si>
    <t>Melissa Calhoun</t>
  </si>
  <si>
    <t>Alissa Thorne</t>
  </si>
  <si>
    <t>Randee Nance</t>
  </si>
  <si>
    <t>Kelly Shiraki</t>
  </si>
  <si>
    <t>Mandy Kreps</t>
  </si>
  <si>
    <t>Lindsey Larson</t>
  </si>
  <si>
    <t>Matt Haslam</t>
  </si>
  <si>
    <t>Vincent Boaz</t>
  </si>
  <si>
    <t>Vivian Couer</t>
  </si>
  <si>
    <t>Paul Larson</t>
  </si>
  <si>
    <t>Shannon McKee</t>
  </si>
  <si>
    <t>Sherry Bliss</t>
  </si>
  <si>
    <t>Jolene Whisler</t>
  </si>
  <si>
    <t>Misty Brewer</t>
  </si>
  <si>
    <t>Mike Smith</t>
  </si>
  <si>
    <t>Keri Dodson</t>
  </si>
  <si>
    <t xml:space="preserve">Michelle Spiva </t>
  </si>
  <si>
    <t>Ace Whitman</t>
  </si>
  <si>
    <t>Tasma Palmer</t>
  </si>
  <si>
    <t>Darcy Eberle</t>
  </si>
  <si>
    <t>Paul Butler</t>
  </si>
  <si>
    <t>Hayley Cooper</t>
  </si>
  <si>
    <t>Derek Dare</t>
  </si>
  <si>
    <t>Patti Oest</t>
  </si>
  <si>
    <t>Lisa Latham</t>
  </si>
  <si>
    <t>Duney's Defense</t>
  </si>
  <si>
    <t>ROE 26</t>
  </si>
  <si>
    <t>Mayor of Macomb</t>
  </si>
  <si>
    <t>Macomb Police</t>
  </si>
  <si>
    <t>Bridgeway/PLE</t>
  </si>
  <si>
    <t>Trinity Lutheran Church</t>
  </si>
  <si>
    <t>Drug Court</t>
  </si>
  <si>
    <t>Harm Reduction</t>
  </si>
  <si>
    <t xml:space="preserve">North Central </t>
  </si>
  <si>
    <t>M. County Transpor</t>
  </si>
  <si>
    <t>Fulton County Arts</t>
  </si>
  <si>
    <t>U of I extension</t>
  </si>
  <si>
    <t>As I Still Rise</t>
  </si>
  <si>
    <t>Samaritan Wellness</t>
  </si>
  <si>
    <t>RN/PLE</t>
  </si>
  <si>
    <t>Genesis Gardens</t>
  </si>
  <si>
    <t>ROE26/IRIS</t>
  </si>
  <si>
    <t>Spoon River CC</t>
  </si>
  <si>
    <t>WIU Campus Security</t>
  </si>
  <si>
    <t>Center for Youth and Family Solutions</t>
  </si>
  <si>
    <t>WIU Alcohol and other Drugs</t>
  </si>
  <si>
    <t xml:space="preserve">Oxford House Reentry </t>
  </si>
  <si>
    <t>Tri State Family Services</t>
  </si>
  <si>
    <t>Phoenix Development Services</t>
  </si>
  <si>
    <t>Fulton/Mason Crisis</t>
  </si>
  <si>
    <t xml:space="preserve">Salvation Army </t>
  </si>
  <si>
    <t>Invictus Woods (PLE  also)</t>
  </si>
  <si>
    <t>teen challenge</t>
  </si>
  <si>
    <t>North Central behavior</t>
  </si>
  <si>
    <t>north central behavior</t>
  </si>
  <si>
    <t>James Johnson Test</t>
  </si>
  <si>
    <t>This is a format holder page. Test person.</t>
  </si>
  <si>
    <t>drop down line up.</t>
  </si>
  <si>
    <t>Use "Sector Information" Tab for</t>
  </si>
  <si>
    <t>Add "=" to above</t>
  </si>
  <si>
    <t>Formula.</t>
  </si>
  <si>
    <t>SUM(E2:P2)</t>
  </si>
  <si>
    <t>Katrina Nilsen</t>
  </si>
  <si>
    <t>Chance Uhland</t>
  </si>
  <si>
    <t>309-259-9794</t>
  </si>
  <si>
    <t>chanceu@bway.org</t>
  </si>
  <si>
    <t>McDonough/Fulton County ROSC</t>
  </si>
  <si>
    <t>900 S. Deer Rd. Macomb,IL 61455</t>
  </si>
  <si>
    <t>McDonough And Fulton Counties</t>
  </si>
  <si>
    <t>Ric Fritz</t>
  </si>
  <si>
    <t>New Harvest Church</t>
  </si>
  <si>
    <t>Kyle Lapp</t>
  </si>
  <si>
    <t>Maggie Seigfried</t>
  </si>
  <si>
    <t>Daryl Carlson</t>
  </si>
  <si>
    <t>Alzheimers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</si>
</sst>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mmys\Desktop\Copy%20of%20Copy%20of%20Fulton_McDonough_MFCI-ROSC-Oct-FY%2025%201%20test%20.xlsx" TargetMode="External"/><Relationship Id="rId1" Type="http://schemas.openxmlformats.org/officeDocument/2006/relationships/externalLinkPath" Target="/Users/tammys/Desktop/Copy%20of%20Copy%20of%20Fulton_McDonough_MFCI-ROSC-Oct-FY%2025%201%20tes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over Sheet"/>
      <sheetName val="2. ROSC Active "/>
      <sheetName val="3. Sector Information"/>
    </sheetNames>
    <sheetDataSet>
      <sheetData sheetId="0" refreshError="1"/>
      <sheetData sheetId="1">
        <row r="1">
          <cell r="A1" t="str">
            <v>ROSC Member Name</v>
          </cell>
          <cell r="B1" t="str">
            <v>Date Membership Began</v>
          </cell>
          <cell r="C1" t="str">
            <v>Sector</v>
          </cell>
          <cell r="D1" t="str">
            <v>Agency/Connection</v>
          </cell>
          <cell r="E1" t="str">
            <v>July '24</v>
          </cell>
          <cell r="F1" t="str">
            <v>Aug. '24</v>
          </cell>
          <cell r="G1" t="str">
            <v>Sep. '24</v>
          </cell>
          <cell r="H1" t="str">
            <v>Oct. '24</v>
          </cell>
          <cell r="I1" t="str">
            <v>Nov. '24</v>
          </cell>
          <cell r="J1" t="str">
            <v>Dec. '24</v>
          </cell>
          <cell r="K1" t="str">
            <v>Jan. '25</v>
          </cell>
          <cell r="L1" t="str">
            <v>Feb. '25</v>
          </cell>
          <cell r="M1" t="str">
            <v>Mar. '25</v>
          </cell>
          <cell r="N1" t="str">
            <v>Apr. '25</v>
          </cell>
          <cell r="O1" t="str">
            <v>May '25</v>
          </cell>
          <cell r="P1" t="str">
            <v>June '25</v>
          </cell>
          <cell r="Q1" t="str">
            <v># of Meetings Attended in FY25</v>
          </cell>
        </row>
        <row r="2">
          <cell r="A2" t="str">
            <v>Joy Hadley</v>
          </cell>
          <cell r="B2">
            <v>45087</v>
          </cell>
          <cell r="C2" t="str">
            <v>PLE: Substance Use</v>
          </cell>
          <cell r="D2" t="str">
            <v>PLE</v>
          </cell>
          <cell r="F2">
            <v>1</v>
          </cell>
          <cell r="G2">
            <v>1</v>
          </cell>
          <cell r="Q2">
            <v>2</v>
          </cell>
        </row>
        <row r="3">
          <cell r="A3" t="str">
            <v>Sue Tisdale</v>
          </cell>
          <cell r="B3">
            <v>44498</v>
          </cell>
          <cell r="C3" t="str">
            <v>Service Providers: Harm Reduction</v>
          </cell>
          <cell r="D3" t="str">
            <v>Duney's Defense</v>
          </cell>
          <cell r="E3">
            <v>1</v>
          </cell>
          <cell r="F3">
            <v>1</v>
          </cell>
          <cell r="J3">
            <v>1</v>
          </cell>
          <cell r="Q3">
            <v>3</v>
          </cell>
        </row>
        <row r="4">
          <cell r="A4" t="str">
            <v>Lisa Walters</v>
          </cell>
          <cell r="B4">
            <v>44594</v>
          </cell>
          <cell r="C4" t="str">
            <v>PLE: Substance Use</v>
          </cell>
          <cell r="D4" t="str">
            <v>PLE</v>
          </cell>
          <cell r="Q4">
            <v>0</v>
          </cell>
        </row>
        <row r="5">
          <cell r="A5" t="str">
            <v>Kate Mallory</v>
          </cell>
          <cell r="B5">
            <v>44594</v>
          </cell>
          <cell r="C5" t="str">
            <v>Education: Local K-12</v>
          </cell>
          <cell r="D5" t="str">
            <v>ROE 26</v>
          </cell>
          <cell r="E5">
            <v>1</v>
          </cell>
          <cell r="F5">
            <v>1</v>
          </cell>
          <cell r="J5">
            <v>1</v>
          </cell>
          <cell r="K5">
            <v>1</v>
          </cell>
          <cell r="Q5">
            <v>4</v>
          </cell>
        </row>
        <row r="6">
          <cell r="A6" t="str">
            <v>Stephen Ruebush</v>
          </cell>
          <cell r="B6">
            <v>44594</v>
          </cell>
          <cell r="C6" t="str">
            <v>PLE: Substance Use</v>
          </cell>
          <cell r="D6" t="str">
            <v>PLE</v>
          </cell>
          <cell r="Q6">
            <v>0</v>
          </cell>
        </row>
        <row r="7">
          <cell r="A7" t="str">
            <v>James Gatti</v>
          </cell>
          <cell r="B7">
            <v>44762</v>
          </cell>
          <cell r="C7" t="str">
            <v>Healthcare: Other</v>
          </cell>
          <cell r="D7" t="str">
            <v>Veterans Association</v>
          </cell>
          <cell r="E7">
            <v>1</v>
          </cell>
          <cell r="Q7">
            <v>1</v>
          </cell>
        </row>
        <row r="8">
          <cell r="A8" t="str">
            <v>Michael Inman</v>
          </cell>
          <cell r="B8">
            <v>44630</v>
          </cell>
          <cell r="C8" t="str">
            <v>Government: Local Official</v>
          </cell>
          <cell r="D8" t="str">
            <v>Mayor of Macomb</v>
          </cell>
          <cell r="Q8">
            <v>0</v>
          </cell>
        </row>
        <row r="9">
          <cell r="A9" t="str">
            <v>Sally Vigezzi</v>
          </cell>
          <cell r="B9">
            <v>44594</v>
          </cell>
          <cell r="C9" t="str">
            <v>Law Enforcement: Local Police</v>
          </cell>
          <cell r="D9" t="str">
            <v>Macomb Police</v>
          </cell>
          <cell r="E9">
            <v>1</v>
          </cell>
          <cell r="F9">
            <v>1</v>
          </cell>
          <cell r="G9">
            <v>1</v>
          </cell>
          <cell r="I9">
            <v>1</v>
          </cell>
          <cell r="J9">
            <v>1</v>
          </cell>
          <cell r="K9">
            <v>1</v>
          </cell>
          <cell r="Q9">
            <v>6</v>
          </cell>
        </row>
        <row r="10">
          <cell r="A10" t="str">
            <v>Kristin Lewis</v>
          </cell>
          <cell r="B10">
            <v>44630</v>
          </cell>
          <cell r="C10" t="str">
            <v>PLE: Mental Health</v>
          </cell>
          <cell r="D10" t="str">
            <v>Bridgeway/PLE</v>
          </cell>
          <cell r="Q10">
            <v>0</v>
          </cell>
        </row>
        <row r="11">
          <cell r="A11" t="str">
            <v>Micah Garnett</v>
          </cell>
          <cell r="B11">
            <v>44594</v>
          </cell>
          <cell r="C11" t="str">
            <v>Faith-based: Local Pastor</v>
          </cell>
          <cell r="D11" t="str">
            <v>Trinity Lutheran Church</v>
          </cell>
          <cell r="E11">
            <v>1</v>
          </cell>
          <cell r="F11">
            <v>1</v>
          </cell>
          <cell r="H11">
            <v>1</v>
          </cell>
          <cell r="I11">
            <v>1</v>
          </cell>
          <cell r="Q11">
            <v>4</v>
          </cell>
        </row>
        <row r="12">
          <cell r="A12" t="str">
            <v>Carla Bishop</v>
          </cell>
          <cell r="B12">
            <v>44594</v>
          </cell>
          <cell r="C12" t="str">
            <v>Judicial: Drug Court Representative</v>
          </cell>
          <cell r="D12" t="str">
            <v>Drug Court</v>
          </cell>
          <cell r="Q12">
            <v>0</v>
          </cell>
        </row>
        <row r="13">
          <cell r="A13" t="str">
            <v>Chris Schaffner</v>
          </cell>
          <cell r="B13">
            <v>44824</v>
          </cell>
          <cell r="C13" t="str">
            <v>Service Providers: Harm Reduction</v>
          </cell>
          <cell r="D13" t="str">
            <v>Harm Reduction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Q13">
            <v>6</v>
          </cell>
        </row>
        <row r="14">
          <cell r="A14" t="str">
            <v>Maggie Brooks</v>
          </cell>
          <cell r="B14">
            <v>44594</v>
          </cell>
          <cell r="C14" t="str">
            <v>Treatment: Local Provider</v>
          </cell>
          <cell r="D14" t="str">
            <v xml:space="preserve">North Central </v>
          </cell>
          <cell r="E14">
            <v>1</v>
          </cell>
          <cell r="F14">
            <v>1</v>
          </cell>
          <cell r="Q14">
            <v>2</v>
          </cell>
        </row>
        <row r="15">
          <cell r="A15" t="str">
            <v>Miranda Lambert</v>
          </cell>
          <cell r="B15">
            <v>44594</v>
          </cell>
          <cell r="C15" t="str">
            <v>Business:  Local Business</v>
          </cell>
          <cell r="D15" t="str">
            <v>M. County Transpor</v>
          </cell>
          <cell r="Q15">
            <v>0</v>
          </cell>
        </row>
        <row r="16">
          <cell r="A16" t="str">
            <v>Christine Nicholson</v>
          </cell>
          <cell r="B16">
            <v>44630</v>
          </cell>
          <cell r="C16" t="str">
            <v>Education: Local K-12</v>
          </cell>
          <cell r="D16" t="str">
            <v>ROE 26</v>
          </cell>
          <cell r="Q16">
            <v>0</v>
          </cell>
        </row>
        <row r="17">
          <cell r="A17" t="str">
            <v>Chris Rabe</v>
          </cell>
          <cell r="B17">
            <v>44824</v>
          </cell>
          <cell r="C17" t="str">
            <v>Business:  Local Business</v>
          </cell>
          <cell r="D17" t="str">
            <v>Fulton County Arts</v>
          </cell>
          <cell r="Q17">
            <v>0</v>
          </cell>
        </row>
        <row r="18">
          <cell r="A18" t="str">
            <v>Tessa Hobbs-Curley</v>
          </cell>
          <cell r="B18">
            <v>44630</v>
          </cell>
          <cell r="C18" t="str">
            <v>Education: Local University</v>
          </cell>
          <cell r="D18" t="str">
            <v>U of I extension</v>
          </cell>
          <cell r="E18">
            <v>1</v>
          </cell>
          <cell r="G18">
            <v>1</v>
          </cell>
          <cell r="H18">
            <v>1</v>
          </cell>
          <cell r="Q18">
            <v>3</v>
          </cell>
        </row>
        <row r="19">
          <cell r="A19" t="str">
            <v>Deb Moeller</v>
          </cell>
          <cell r="B19">
            <v>44875</v>
          </cell>
          <cell r="C19" t="str">
            <v>Service Providers: Violence Prevention</v>
          </cell>
          <cell r="D19" t="str">
            <v>Veterans Association</v>
          </cell>
          <cell r="E19">
            <v>1</v>
          </cell>
          <cell r="F19">
            <v>1</v>
          </cell>
          <cell r="Q19">
            <v>2</v>
          </cell>
        </row>
        <row r="20">
          <cell r="A20" t="str">
            <v>Tonya Davis</v>
          </cell>
          <cell r="B20">
            <v>44799</v>
          </cell>
          <cell r="C20" t="str">
            <v>Recovery Supports: Other</v>
          </cell>
          <cell r="D20" t="str">
            <v>As I Still Rise</v>
          </cell>
          <cell r="E20">
            <v>1</v>
          </cell>
          <cell r="F20">
            <v>1</v>
          </cell>
          <cell r="Q20">
            <v>2</v>
          </cell>
        </row>
        <row r="21">
          <cell r="A21" t="str">
            <v>Amber Clark</v>
          </cell>
          <cell r="B21">
            <v>44594</v>
          </cell>
          <cell r="C21" t="str">
            <v>Recovery Supports: Housing</v>
          </cell>
          <cell r="D21" t="str">
            <v>Samaritan Wellness</v>
          </cell>
          <cell r="E21">
            <v>1</v>
          </cell>
          <cell r="G21">
            <v>1</v>
          </cell>
          <cell r="J21">
            <v>1</v>
          </cell>
          <cell r="K21">
            <v>1</v>
          </cell>
          <cell r="Q21">
            <v>4</v>
          </cell>
        </row>
        <row r="22">
          <cell r="A22" t="str">
            <v xml:space="preserve">Nicole Driver </v>
          </cell>
          <cell r="B22">
            <v>44594</v>
          </cell>
          <cell r="C22" t="str">
            <v>PLE: Substance Use</v>
          </cell>
          <cell r="D22" t="str">
            <v>RN/PLE</v>
          </cell>
          <cell r="E22">
            <v>1</v>
          </cell>
          <cell r="F22">
            <v>1</v>
          </cell>
          <cell r="Q22">
            <v>2</v>
          </cell>
        </row>
        <row r="23">
          <cell r="A23" t="str">
            <v>Samantha Farmer</v>
          </cell>
          <cell r="B23">
            <v>45005</v>
          </cell>
          <cell r="C23" t="str">
            <v>PLE: Substance Use</v>
          </cell>
          <cell r="D23" t="str">
            <v>PLE</v>
          </cell>
          <cell r="Q23">
            <v>0</v>
          </cell>
        </row>
        <row r="24">
          <cell r="A24" t="str">
            <v>Mandy Schmidt</v>
          </cell>
          <cell r="B24">
            <v>45005</v>
          </cell>
          <cell r="C24" t="str">
            <v>PLE: Substance Use</v>
          </cell>
          <cell r="D24" t="str">
            <v>PLE</v>
          </cell>
          <cell r="Q24">
            <v>0</v>
          </cell>
        </row>
        <row r="25">
          <cell r="A25" t="str">
            <v>Robert Bryant</v>
          </cell>
          <cell r="B25">
            <v>44799</v>
          </cell>
          <cell r="C25" t="str">
            <v>PLE: Substance Use</v>
          </cell>
          <cell r="D25" t="str">
            <v>PLE</v>
          </cell>
          <cell r="Q25">
            <v>0</v>
          </cell>
        </row>
        <row r="26">
          <cell r="A26" t="str">
            <v>Mary Jane Clark</v>
          </cell>
          <cell r="B26">
            <v>44630</v>
          </cell>
          <cell r="C26" t="str">
            <v>Healthcare: Hospital</v>
          </cell>
          <cell r="D26" t="str">
            <v>AHEC</v>
          </cell>
          <cell r="E26">
            <v>1</v>
          </cell>
          <cell r="G26">
            <v>1</v>
          </cell>
          <cell r="H26">
            <v>1</v>
          </cell>
          <cell r="Q26">
            <v>3</v>
          </cell>
        </row>
        <row r="27">
          <cell r="A27" t="str">
            <v>Melissa Calhoun</v>
          </cell>
          <cell r="B27">
            <v>45026</v>
          </cell>
          <cell r="C27" t="str">
            <v>Recovery Supports: Housing</v>
          </cell>
          <cell r="D27" t="str">
            <v>Genesis Gardens</v>
          </cell>
          <cell r="E27">
            <v>1</v>
          </cell>
          <cell r="F27">
            <v>1</v>
          </cell>
          <cell r="Q27">
            <v>2</v>
          </cell>
        </row>
        <row r="28">
          <cell r="A28" t="str">
            <v>Alissa Thorne</v>
          </cell>
          <cell r="B28">
            <v>44824</v>
          </cell>
          <cell r="C28" t="str">
            <v>Service Providers: Other</v>
          </cell>
          <cell r="D28" t="str">
            <v>WIRC</v>
          </cell>
          <cell r="E28">
            <v>1</v>
          </cell>
          <cell r="F28">
            <v>1</v>
          </cell>
          <cell r="G28">
            <v>1</v>
          </cell>
          <cell r="Q28">
            <v>3</v>
          </cell>
        </row>
        <row r="29">
          <cell r="A29" t="str">
            <v>Randee Nance</v>
          </cell>
          <cell r="B29">
            <v>44963</v>
          </cell>
          <cell r="C29" t="str">
            <v>PLE: Substance Use</v>
          </cell>
          <cell r="D29" t="str">
            <v>PLE</v>
          </cell>
          <cell r="E29">
            <v>1</v>
          </cell>
          <cell r="F29">
            <v>1</v>
          </cell>
          <cell r="Q29">
            <v>2</v>
          </cell>
        </row>
        <row r="30">
          <cell r="A30" t="str">
            <v>Kelly Shiraki</v>
          </cell>
          <cell r="B30">
            <v>45127</v>
          </cell>
          <cell r="C30" t="str">
            <v>Service Providers: Other</v>
          </cell>
          <cell r="D30" t="str">
            <v>WIRC</v>
          </cell>
          <cell r="E30">
            <v>1</v>
          </cell>
          <cell r="F30">
            <v>1</v>
          </cell>
          <cell r="G30">
            <v>1</v>
          </cell>
          <cell r="Q30">
            <v>3</v>
          </cell>
        </row>
        <row r="31">
          <cell r="A31" t="str">
            <v>Mandy Kreps</v>
          </cell>
          <cell r="B31">
            <v>44799</v>
          </cell>
          <cell r="C31" t="str">
            <v>Education: Local K-12</v>
          </cell>
          <cell r="D31" t="str">
            <v>ROE26/IRIS</v>
          </cell>
          <cell r="E31">
            <v>1</v>
          </cell>
          <cell r="F31">
            <v>1</v>
          </cell>
          <cell r="Q31">
            <v>2</v>
          </cell>
        </row>
        <row r="32">
          <cell r="A32" t="str">
            <v>Lindsey Larson</v>
          </cell>
          <cell r="B32">
            <v>44824</v>
          </cell>
          <cell r="C32" t="str">
            <v>Education: GED programs</v>
          </cell>
          <cell r="D32" t="str">
            <v>Spoon River CC</v>
          </cell>
          <cell r="E32">
            <v>1</v>
          </cell>
          <cell r="F32">
            <v>1</v>
          </cell>
          <cell r="H32">
            <v>1</v>
          </cell>
          <cell r="Q32">
            <v>3</v>
          </cell>
        </row>
        <row r="33">
          <cell r="A33" t="str">
            <v>Matt Haslam</v>
          </cell>
          <cell r="B33">
            <v>44799</v>
          </cell>
          <cell r="C33" t="str">
            <v>Law Enforcement: Other</v>
          </cell>
          <cell r="D33" t="str">
            <v>WIU Campus Security</v>
          </cell>
          <cell r="E33">
            <v>1</v>
          </cell>
          <cell r="Q33">
            <v>1</v>
          </cell>
        </row>
        <row r="34">
          <cell r="A34" t="str">
            <v>Vincent Boaz</v>
          </cell>
          <cell r="B34">
            <v>44691</v>
          </cell>
          <cell r="C34" t="str">
            <v>Youth-Serving: Local Prevention Providers</v>
          </cell>
          <cell r="D34" t="str">
            <v>Center for Youth and Family Solutions</v>
          </cell>
          <cell r="E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  <cell r="Q34">
            <v>6</v>
          </cell>
        </row>
        <row r="35">
          <cell r="A35" t="str">
            <v>Vivian Couer</v>
          </cell>
          <cell r="B35">
            <v>44630</v>
          </cell>
          <cell r="C35" t="str">
            <v>Treatment:  Other</v>
          </cell>
          <cell r="D35" t="str">
            <v>WIU Alcohol and other Drugs</v>
          </cell>
          <cell r="Q35">
            <v>0</v>
          </cell>
        </row>
        <row r="36">
          <cell r="A36" t="str">
            <v>Paul Larson</v>
          </cell>
          <cell r="B36">
            <v>44799</v>
          </cell>
          <cell r="C36" t="str">
            <v>Education: Other</v>
          </cell>
          <cell r="D36" t="str">
            <v>Birth to 5</v>
          </cell>
          <cell r="F36">
            <v>1</v>
          </cell>
          <cell r="G36">
            <v>1</v>
          </cell>
          <cell r="H36">
            <v>1</v>
          </cell>
          <cell r="J36">
            <v>1</v>
          </cell>
          <cell r="K36">
            <v>1</v>
          </cell>
          <cell r="Q36">
            <v>5</v>
          </cell>
        </row>
        <row r="37">
          <cell r="A37" t="str">
            <v>Shannon McKee</v>
          </cell>
          <cell r="B37">
            <v>44799</v>
          </cell>
          <cell r="C37" t="str">
            <v>Education: Other</v>
          </cell>
          <cell r="D37" t="str">
            <v>Birth to 5</v>
          </cell>
          <cell r="E37">
            <v>1</v>
          </cell>
          <cell r="G37">
            <v>1</v>
          </cell>
          <cell r="H37">
            <v>1</v>
          </cell>
          <cell r="J37">
            <v>1</v>
          </cell>
          <cell r="K37">
            <v>1</v>
          </cell>
          <cell r="Q37">
            <v>5</v>
          </cell>
        </row>
        <row r="38">
          <cell r="A38" t="str">
            <v>Shelley Crary</v>
          </cell>
          <cell r="B38">
            <v>45174</v>
          </cell>
          <cell r="C38" t="str">
            <v>Recovery Supports: Housing</v>
          </cell>
          <cell r="D38" t="str">
            <v xml:space="preserve">Oxford House Reentry 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Q38">
            <v>6</v>
          </cell>
        </row>
        <row r="39">
          <cell r="A39" t="str">
            <v>Sherry Bliss</v>
          </cell>
          <cell r="B39">
            <v>45174</v>
          </cell>
          <cell r="C39" t="str">
            <v>Treatment: Hospital Program</v>
          </cell>
          <cell r="D39" t="str">
            <v>Tri State Family Services</v>
          </cell>
          <cell r="Q39">
            <v>0</v>
          </cell>
        </row>
        <row r="40">
          <cell r="A40" t="str">
            <v>Jolene Whisler</v>
          </cell>
          <cell r="B40">
            <v>45174</v>
          </cell>
          <cell r="C40" t="str">
            <v>Recovery Supports: Housing</v>
          </cell>
          <cell r="D40" t="str">
            <v>Phoenix Development Services</v>
          </cell>
          <cell r="E40">
            <v>1</v>
          </cell>
          <cell r="H40">
            <v>1</v>
          </cell>
          <cell r="J40">
            <v>1</v>
          </cell>
          <cell r="Q40">
            <v>3</v>
          </cell>
        </row>
        <row r="41">
          <cell r="A41" t="str">
            <v>Misty Brewer</v>
          </cell>
          <cell r="B41">
            <v>45127</v>
          </cell>
          <cell r="C41" t="str">
            <v>Service Providers: Violence Prevention</v>
          </cell>
          <cell r="D41" t="str">
            <v>WIRC</v>
          </cell>
          <cell r="E41">
            <v>1</v>
          </cell>
          <cell r="F41">
            <v>1</v>
          </cell>
          <cell r="G41">
            <v>1</v>
          </cell>
          <cell r="I41">
            <v>1</v>
          </cell>
          <cell r="Q41">
            <v>4</v>
          </cell>
        </row>
        <row r="42">
          <cell r="A42" t="str">
            <v>Mike Smith</v>
          </cell>
          <cell r="B42">
            <v>45199</v>
          </cell>
          <cell r="C42" t="str">
            <v>Recovery Supports: Housing</v>
          </cell>
          <cell r="D42" t="str">
            <v>Oxford House</v>
          </cell>
          <cell r="E42">
            <v>1</v>
          </cell>
          <cell r="Q42">
            <v>1</v>
          </cell>
        </row>
        <row r="43">
          <cell r="A43" t="str">
            <v>Keri Dodson</v>
          </cell>
          <cell r="B43">
            <v>44492</v>
          </cell>
          <cell r="C43" t="str">
            <v>Treatment: Local Provider</v>
          </cell>
          <cell r="D43" t="str">
            <v>Bridgeway</v>
          </cell>
          <cell r="E43">
            <v>1</v>
          </cell>
          <cell r="G43">
            <v>1</v>
          </cell>
          <cell r="H43">
            <v>1</v>
          </cell>
          <cell r="Q43">
            <v>3</v>
          </cell>
        </row>
        <row r="44">
          <cell r="A44" t="str">
            <v xml:space="preserve">Michelle Spiva </v>
          </cell>
          <cell r="B44">
            <v>45174</v>
          </cell>
          <cell r="C44" t="str">
            <v>Recovery Supports: Other</v>
          </cell>
          <cell r="D44" t="str">
            <v>Fulton/Mason Crisis</v>
          </cell>
          <cell r="G44">
            <v>1</v>
          </cell>
          <cell r="H44">
            <v>1</v>
          </cell>
          <cell r="Q44">
            <v>2</v>
          </cell>
        </row>
        <row r="45">
          <cell r="A45" t="str">
            <v>Ace Whitman</v>
          </cell>
          <cell r="B45">
            <v>45210</v>
          </cell>
          <cell r="C45" t="str">
            <v>Recovery Supports: Housing</v>
          </cell>
          <cell r="D45" t="str">
            <v>Genesis Gardens</v>
          </cell>
          <cell r="E45">
            <v>1</v>
          </cell>
          <cell r="Q45">
            <v>1</v>
          </cell>
        </row>
        <row r="46">
          <cell r="A46" t="str">
            <v>Tasma Palmer</v>
          </cell>
          <cell r="B46">
            <v>45244</v>
          </cell>
          <cell r="C46" t="str">
            <v>Recovery Supports: 12 step or other group</v>
          </cell>
          <cell r="D46" t="str">
            <v xml:space="preserve">Salvation Army 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Q46">
            <v>6</v>
          </cell>
        </row>
        <row r="47">
          <cell r="A47" t="str">
            <v>Darcy Eberle</v>
          </cell>
          <cell r="B47">
            <v>45174</v>
          </cell>
          <cell r="C47" t="str">
            <v>Recovery Supports: Housing</v>
          </cell>
          <cell r="D47" t="str">
            <v>Phoenix Development Services</v>
          </cell>
          <cell r="F47">
            <v>1</v>
          </cell>
          <cell r="H47">
            <v>1</v>
          </cell>
          <cell r="Q47">
            <v>2</v>
          </cell>
        </row>
        <row r="48">
          <cell r="A48" t="str">
            <v>Paul Butler</v>
          </cell>
          <cell r="B48">
            <v>45364</v>
          </cell>
          <cell r="C48" t="str">
            <v>Recovery Supports: Housing</v>
          </cell>
          <cell r="D48" t="str">
            <v>Invictus Woods (PLE  also)</v>
          </cell>
          <cell r="Q48">
            <v>0</v>
          </cell>
        </row>
        <row r="49">
          <cell r="A49" t="str">
            <v>Brycen McFadden</v>
          </cell>
          <cell r="B49">
            <v>45374</v>
          </cell>
          <cell r="C49" t="str">
            <v>Recovery Supports: Housing</v>
          </cell>
          <cell r="D49" t="str">
            <v>Oxford House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Q49">
            <v>7</v>
          </cell>
        </row>
        <row r="50">
          <cell r="A50" t="str">
            <v>Hayley Cooper</v>
          </cell>
          <cell r="B50">
            <v>45374</v>
          </cell>
          <cell r="C50" t="str">
            <v>Recovery Supports: Housing</v>
          </cell>
          <cell r="D50" t="str">
            <v>Genesis Gardens</v>
          </cell>
          <cell r="E50">
            <v>1</v>
          </cell>
          <cell r="Q50">
            <v>0</v>
          </cell>
        </row>
        <row r="51">
          <cell r="A51" t="str">
            <v>Derek Dare</v>
          </cell>
          <cell r="B51">
            <v>45646</v>
          </cell>
          <cell r="C51" t="str">
            <v>Treatments hospital program</v>
          </cell>
          <cell r="D51" t="str">
            <v>teen challenge</v>
          </cell>
          <cell r="K51">
            <v>1</v>
          </cell>
        </row>
        <row r="52">
          <cell r="A52" t="str">
            <v>Patti Oest</v>
          </cell>
          <cell r="B52">
            <v>45672</v>
          </cell>
          <cell r="C52" t="str">
            <v xml:space="preserve">Treatments local provider </v>
          </cell>
          <cell r="D52" t="str">
            <v>North Central behavior</v>
          </cell>
          <cell r="K52">
            <v>1</v>
          </cell>
        </row>
        <row r="53">
          <cell r="A53" t="str">
            <v>Lisa Latham</v>
          </cell>
          <cell r="B53">
            <v>45540</v>
          </cell>
          <cell r="C53" t="str">
            <v xml:space="preserve">healthcare </v>
          </cell>
          <cell r="D53" t="str">
            <v>AHEC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</row>
        <row r="54">
          <cell r="A54" t="str">
            <v>katrina nilsen</v>
          </cell>
          <cell r="B54">
            <v>45540</v>
          </cell>
          <cell r="C54" t="str">
            <v>Treatement local</v>
          </cell>
          <cell r="D54" t="str">
            <v>north central behavior</v>
          </cell>
          <cell r="E54" t="str">
            <v xml:space="preserve">  </v>
          </cell>
          <cell r="H54">
            <v>1</v>
          </cell>
          <cell r="I54">
            <v>1</v>
          </cell>
          <cell r="J54">
            <v>1</v>
          </cell>
          <cell r="K54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A4" sqref="A4"/>
    </sheetView>
  </sheetViews>
  <sheetFormatPr defaultRowHeight="15.5" x14ac:dyDescent="0.35"/>
  <cols>
    <col min="1" max="1" width="46.58203125" customWidth="1"/>
    <col min="2" max="2" width="53.6640625" customWidth="1"/>
  </cols>
  <sheetData>
    <row r="1" spans="1:2" ht="33" customHeight="1" x14ac:dyDescent="0.35">
      <c r="A1" s="5" t="s">
        <v>1</v>
      </c>
      <c r="B1" s="13" t="s">
        <v>204</v>
      </c>
    </row>
    <row r="2" spans="1:2" ht="33" customHeight="1" x14ac:dyDescent="0.35">
      <c r="A2" s="2" t="s">
        <v>2</v>
      </c>
      <c r="B2" s="14" t="s">
        <v>102</v>
      </c>
    </row>
    <row r="3" spans="1:2" ht="33" customHeight="1" x14ac:dyDescent="0.35">
      <c r="A3" s="5" t="s">
        <v>3</v>
      </c>
      <c r="B3" s="13" t="s">
        <v>205</v>
      </c>
    </row>
    <row r="4" spans="1:2" ht="33" customHeight="1" x14ac:dyDescent="0.35">
      <c r="A4" s="2" t="s">
        <v>13</v>
      </c>
      <c r="B4" s="14" t="s">
        <v>201</v>
      </c>
    </row>
    <row r="5" spans="1:2" ht="33" customHeight="1" x14ac:dyDescent="0.35">
      <c r="A5" s="5" t="s">
        <v>14</v>
      </c>
      <c r="B5" s="13" t="s">
        <v>202</v>
      </c>
    </row>
    <row r="6" spans="1:2" ht="33" customHeight="1" x14ac:dyDescent="0.35">
      <c r="A6" s="2" t="s">
        <v>15</v>
      </c>
      <c r="B6" s="14" t="s">
        <v>203</v>
      </c>
    </row>
    <row r="7" spans="1:2" ht="33" customHeight="1" x14ac:dyDescent="0.35">
      <c r="A7" s="5" t="s">
        <v>12</v>
      </c>
      <c r="B7" s="13" t="s">
        <v>114</v>
      </c>
    </row>
    <row r="8" spans="1:2" ht="33" customHeight="1" x14ac:dyDescent="0.35">
      <c r="A8" s="3" t="s">
        <v>11</v>
      </c>
      <c r="B8" s="14" t="s">
        <v>115</v>
      </c>
    </row>
    <row r="9" spans="1:2" ht="33" customHeight="1" x14ac:dyDescent="0.35">
      <c r="A9" s="5" t="s">
        <v>4</v>
      </c>
      <c r="B9" s="13" t="s">
        <v>206</v>
      </c>
    </row>
    <row r="10" spans="1:2" ht="33" customHeight="1" x14ac:dyDescent="0.35">
      <c r="A10" s="2" t="s">
        <v>5</v>
      </c>
      <c r="B10" s="14">
        <v>3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49" workbookViewId="0">
      <selection activeCell="M58" sqref="M58"/>
    </sheetView>
  </sheetViews>
  <sheetFormatPr defaultRowHeight="15.5" x14ac:dyDescent="0.35"/>
  <cols>
    <col min="1" max="1" width="27" style="17" customWidth="1"/>
    <col min="2" max="2" width="12.9140625" style="19" customWidth="1"/>
    <col min="3" max="3" width="20.4140625" style="19" customWidth="1"/>
    <col min="4" max="4" width="21.4140625" style="19" customWidth="1"/>
    <col min="5" max="5" width="6.9140625" style="19" customWidth="1"/>
    <col min="6" max="6" width="7.4140625" style="19" customWidth="1"/>
    <col min="7" max="8" width="7.08203125" style="19" customWidth="1"/>
    <col min="9" max="9" width="7.1640625" style="19" customWidth="1"/>
    <col min="10" max="10" width="7.5" style="19" customWidth="1"/>
    <col min="11" max="11" width="7.4140625" style="19" customWidth="1"/>
    <col min="12" max="13" width="8.08203125" style="19" customWidth="1"/>
    <col min="14" max="14" width="8" style="19" customWidth="1"/>
    <col min="15" max="16" width="8.08203125" style="19" customWidth="1"/>
    <col min="17" max="17" width="9.5" customWidth="1"/>
    <col min="18" max="18" width="22" style="19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" thickBot="1" x14ac:dyDescent="0.4">
      <c r="A2" s="16" t="s">
        <v>116</v>
      </c>
      <c r="B2" s="18">
        <v>45087</v>
      </c>
      <c r="C2" s="24" t="s">
        <v>74</v>
      </c>
      <c r="D2" s="16" t="s">
        <v>109</v>
      </c>
      <c r="E2" s="15"/>
      <c r="F2" s="15">
        <v>1</v>
      </c>
      <c r="G2" s="15">
        <v>1</v>
      </c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2</v>
      </c>
      <c r="R2" s="25">
        <f>VLOOKUP(A2,'[1]2. ROSC Active '!$A:$Q,17,FALSE)</f>
        <v>2</v>
      </c>
    </row>
    <row r="3" spans="1:18" ht="31.5" thickBot="1" x14ac:dyDescent="0.4">
      <c r="A3" s="16" t="s">
        <v>117</v>
      </c>
      <c r="B3" s="18">
        <v>44498</v>
      </c>
      <c r="C3" s="24" t="s">
        <v>84</v>
      </c>
      <c r="D3" s="16" t="s">
        <v>163</v>
      </c>
      <c r="E3" s="15">
        <v>1</v>
      </c>
      <c r="F3" s="15">
        <v>1</v>
      </c>
      <c r="G3" s="15"/>
      <c r="H3" s="15"/>
      <c r="I3" s="15"/>
      <c r="J3" s="15">
        <v>1</v>
      </c>
      <c r="K3" s="15"/>
      <c r="L3" s="15"/>
      <c r="M3" s="15">
        <v>1</v>
      </c>
      <c r="N3" s="15"/>
      <c r="O3" s="15"/>
      <c r="P3" s="15"/>
      <c r="Q3" s="4">
        <f>SUM(E3:P3)</f>
        <v>4</v>
      </c>
      <c r="R3" s="25">
        <f>VLOOKUP(A3,'[1]2. ROSC Active '!$A:$Q,17,FALSE)</f>
        <v>3</v>
      </c>
    </row>
    <row r="4" spans="1:18" ht="16" thickBot="1" x14ac:dyDescent="0.4">
      <c r="A4" s="16" t="s">
        <v>118</v>
      </c>
      <c r="B4" s="18">
        <v>44594</v>
      </c>
      <c r="C4" s="24" t="s">
        <v>74</v>
      </c>
      <c r="D4" s="16" t="s">
        <v>109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>
        <f>VLOOKUP(A4,'[1]2. ROSC Active '!$A:$Q,17,FALSE)</f>
        <v>0</v>
      </c>
    </row>
    <row r="5" spans="1:18" ht="16" thickBot="1" x14ac:dyDescent="0.4">
      <c r="A5" s="16" t="s">
        <v>119</v>
      </c>
      <c r="B5" s="18">
        <v>44594</v>
      </c>
      <c r="C5" s="24" t="s">
        <v>51</v>
      </c>
      <c r="D5" s="16" t="s">
        <v>164</v>
      </c>
      <c r="E5" s="15">
        <v>1</v>
      </c>
      <c r="F5" s="15">
        <v>1</v>
      </c>
      <c r="G5" s="15"/>
      <c r="H5" s="15"/>
      <c r="I5" s="15"/>
      <c r="J5" s="15">
        <v>1</v>
      </c>
      <c r="K5" s="15">
        <v>1</v>
      </c>
      <c r="L5" s="15">
        <v>1</v>
      </c>
      <c r="M5" s="15">
        <v>1</v>
      </c>
      <c r="N5" s="15"/>
      <c r="O5" s="15"/>
      <c r="P5" s="15"/>
      <c r="Q5" s="4">
        <f t="shared" si="0"/>
        <v>6</v>
      </c>
      <c r="R5" s="25">
        <f>VLOOKUP(A5,'[1]2. ROSC Active '!$A:$Q,17,FALSE)</f>
        <v>4</v>
      </c>
    </row>
    <row r="6" spans="1:18" ht="16" thickBot="1" x14ac:dyDescent="0.4">
      <c r="A6" s="16" t="s">
        <v>120</v>
      </c>
      <c r="B6" s="18">
        <v>44594</v>
      </c>
      <c r="C6" s="24" t="s">
        <v>74</v>
      </c>
      <c r="D6" s="16" t="s">
        <v>109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>
        <f>VLOOKUP(A6,'[1]2. ROSC Active '!$A:$Q,17,FALSE)</f>
        <v>0</v>
      </c>
    </row>
    <row r="7" spans="1:18" ht="16" thickBot="1" x14ac:dyDescent="0.4">
      <c r="A7" s="16" t="s">
        <v>121</v>
      </c>
      <c r="B7" s="18">
        <v>44762</v>
      </c>
      <c r="C7" s="24" t="s">
        <v>59</v>
      </c>
      <c r="D7" s="16" t="s">
        <v>113</v>
      </c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1</v>
      </c>
      <c r="R7" s="25">
        <f>VLOOKUP(A7,'[1]2. ROSC Active '!$A:$Q,17,FALSE)</f>
        <v>1</v>
      </c>
    </row>
    <row r="8" spans="1:18" ht="31.5" thickBot="1" x14ac:dyDescent="0.4">
      <c r="A8" s="16" t="s">
        <v>122</v>
      </c>
      <c r="B8" s="18">
        <v>44630</v>
      </c>
      <c r="C8" s="24" t="s">
        <v>27</v>
      </c>
      <c r="D8" s="16" t="s">
        <v>165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>
        <f>VLOOKUP(A8,'[1]2. ROSC Active '!$A:$Q,17,FALSE)</f>
        <v>0</v>
      </c>
    </row>
    <row r="9" spans="1:18" ht="31.5" thickBot="1" x14ac:dyDescent="0.4">
      <c r="A9" s="16" t="s">
        <v>123</v>
      </c>
      <c r="B9" s="18">
        <v>44594</v>
      </c>
      <c r="C9" s="24" t="s">
        <v>37</v>
      </c>
      <c r="D9" s="16" t="s">
        <v>166</v>
      </c>
      <c r="E9" s="15">
        <v>1</v>
      </c>
      <c r="F9" s="15">
        <v>1</v>
      </c>
      <c r="G9" s="15">
        <v>1</v>
      </c>
      <c r="H9" s="15"/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/>
      <c r="O9" s="15"/>
      <c r="P9" s="15"/>
      <c r="Q9" s="4">
        <f t="shared" si="0"/>
        <v>8</v>
      </c>
      <c r="R9" s="25">
        <f>VLOOKUP(A9,'[1]2. ROSC Active '!$A:$Q,17,FALSE)</f>
        <v>6</v>
      </c>
    </row>
    <row r="10" spans="1:18" ht="16" thickBot="1" x14ac:dyDescent="0.4">
      <c r="A10" s="16" t="s">
        <v>124</v>
      </c>
      <c r="B10" s="18">
        <v>44630</v>
      </c>
      <c r="C10" s="24" t="s">
        <v>75</v>
      </c>
      <c r="D10" s="16" t="s">
        <v>167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>
        <f>VLOOKUP(A10,'[1]2. ROSC Active '!$A:$Q,17,FALSE)</f>
        <v>0</v>
      </c>
    </row>
    <row r="11" spans="1:18" ht="31.5" thickBot="1" x14ac:dyDescent="0.4">
      <c r="A11" s="16" t="s">
        <v>125</v>
      </c>
      <c r="B11" s="18">
        <v>44594</v>
      </c>
      <c r="C11" s="24" t="s">
        <v>21</v>
      </c>
      <c r="D11" s="16" t="s">
        <v>168</v>
      </c>
      <c r="E11" s="15">
        <v>1</v>
      </c>
      <c r="F11" s="15">
        <v>1</v>
      </c>
      <c r="G11" s="15"/>
      <c r="H11" s="15">
        <v>1</v>
      </c>
      <c r="I11" s="15">
        <v>1</v>
      </c>
      <c r="J11" s="15"/>
      <c r="K11" s="15">
        <v>1</v>
      </c>
      <c r="L11" s="15"/>
      <c r="M11" s="15"/>
      <c r="N11" s="15"/>
      <c r="O11" s="15"/>
      <c r="P11" s="15"/>
      <c r="Q11" s="4">
        <f t="shared" si="0"/>
        <v>5</v>
      </c>
      <c r="R11" s="25">
        <f>VLOOKUP(A11,'[1]2. ROSC Active '!$A:$Q,17,FALSE)</f>
        <v>4</v>
      </c>
    </row>
    <row r="12" spans="1:18" ht="31.5" thickBot="1" x14ac:dyDescent="0.4">
      <c r="A12" s="16" t="s">
        <v>126</v>
      </c>
      <c r="B12" s="18">
        <v>44594</v>
      </c>
      <c r="C12" s="24" t="s">
        <v>44</v>
      </c>
      <c r="D12" s="16" t="s">
        <v>169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>
        <f>VLOOKUP(A12,'[1]2. ROSC Active '!$A:$Q,17,FALSE)</f>
        <v>0</v>
      </c>
    </row>
    <row r="13" spans="1:18" ht="31.5" thickBot="1" x14ac:dyDescent="0.4">
      <c r="A13" s="16" t="s">
        <v>106</v>
      </c>
      <c r="B13" s="18">
        <v>44824</v>
      </c>
      <c r="C13" s="24" t="s">
        <v>84</v>
      </c>
      <c r="D13" s="16" t="s">
        <v>170</v>
      </c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/>
      <c r="L13" s="15"/>
      <c r="M13" s="15"/>
      <c r="N13" s="15"/>
      <c r="O13" s="15"/>
      <c r="P13" s="15"/>
      <c r="Q13" s="4">
        <f t="shared" si="0"/>
        <v>6</v>
      </c>
      <c r="R13" s="25">
        <f>VLOOKUP(A13,'[1]2. ROSC Active '!$A:$Q,17,FALSE)</f>
        <v>6</v>
      </c>
    </row>
    <row r="14" spans="1:18" ht="31.5" thickBot="1" x14ac:dyDescent="0.4">
      <c r="A14" s="16" t="s">
        <v>127</v>
      </c>
      <c r="B14" s="18">
        <v>44594</v>
      </c>
      <c r="C14" s="24" t="s">
        <v>31</v>
      </c>
      <c r="D14" s="16" t="s">
        <v>171</v>
      </c>
      <c r="E14" s="15">
        <v>1</v>
      </c>
      <c r="F14" s="15">
        <v>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2</v>
      </c>
      <c r="R14" s="25">
        <f>VLOOKUP(A14,'[1]2. ROSC Active '!$A:$Q,17,FALSE)</f>
        <v>2</v>
      </c>
    </row>
    <row r="15" spans="1:18" ht="31.5" thickBot="1" x14ac:dyDescent="0.4">
      <c r="A15" s="16" t="s">
        <v>128</v>
      </c>
      <c r="B15" s="18">
        <v>44594</v>
      </c>
      <c r="C15" s="24" t="s">
        <v>56</v>
      </c>
      <c r="D15" s="16" t="s">
        <v>172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>
        <f>VLOOKUP(A15,'[1]2. ROSC Active '!$A:$Q,17,FALSE)</f>
        <v>0</v>
      </c>
    </row>
    <row r="16" spans="1:18" ht="31.5" thickBot="1" x14ac:dyDescent="0.4">
      <c r="A16" s="16" t="s">
        <v>129</v>
      </c>
      <c r="B16" s="18">
        <v>44630</v>
      </c>
      <c r="C16" s="24" t="s">
        <v>56</v>
      </c>
      <c r="D16" s="16" t="s">
        <v>164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>
        <f>VLOOKUP(A16,'[1]2. ROSC Active '!$A:$Q,17,FALSE)</f>
        <v>0</v>
      </c>
    </row>
    <row r="17" spans="1:18" ht="31.5" thickBot="1" x14ac:dyDescent="0.4">
      <c r="A17" s="16" t="s">
        <v>130</v>
      </c>
      <c r="B17" s="18">
        <v>44824</v>
      </c>
      <c r="C17" s="24" t="s">
        <v>80</v>
      </c>
      <c r="D17" s="16" t="s">
        <v>173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>
        <f>VLOOKUP(A17,'[1]2. ROSC Active '!$A:$Q,17,FALSE)</f>
        <v>0</v>
      </c>
    </row>
    <row r="18" spans="1:18" ht="16" thickBot="1" x14ac:dyDescent="0.4">
      <c r="A18" s="16" t="s">
        <v>131</v>
      </c>
      <c r="B18" s="18">
        <v>44630</v>
      </c>
      <c r="C18" s="24" t="s">
        <v>74</v>
      </c>
      <c r="D18" s="16" t="s">
        <v>174</v>
      </c>
      <c r="E18" s="15">
        <v>1</v>
      </c>
      <c r="F18" s="15"/>
      <c r="G18" s="15">
        <v>1</v>
      </c>
      <c r="H18" s="15">
        <v>1</v>
      </c>
      <c r="I18" s="15"/>
      <c r="J18" s="15"/>
      <c r="K18" s="15"/>
      <c r="L18" s="15"/>
      <c r="M18" s="15"/>
      <c r="N18" s="15"/>
      <c r="O18" s="15"/>
      <c r="P18" s="15"/>
      <c r="Q18" s="4">
        <f t="shared" si="0"/>
        <v>3</v>
      </c>
      <c r="R18" s="25">
        <f>VLOOKUP(A18,'[1]2. ROSC Active '!$A:$Q,17,FALSE)</f>
        <v>3</v>
      </c>
    </row>
    <row r="19" spans="1:18" ht="31.5" thickBot="1" x14ac:dyDescent="0.4">
      <c r="A19" s="16" t="s">
        <v>112</v>
      </c>
      <c r="B19" s="18">
        <v>44875</v>
      </c>
      <c r="C19" s="24" t="s">
        <v>72</v>
      </c>
      <c r="D19" s="16" t="s">
        <v>113</v>
      </c>
      <c r="E19" s="15">
        <v>1</v>
      </c>
      <c r="F19" s="15">
        <v>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2</v>
      </c>
      <c r="R19" s="25">
        <f>VLOOKUP(A19,'[1]2. ROSC Active '!$A:$Q,17,FALSE)</f>
        <v>2</v>
      </c>
    </row>
    <row r="20" spans="1:18" ht="16" thickBot="1" x14ac:dyDescent="0.4">
      <c r="A20" s="16" t="s">
        <v>132</v>
      </c>
      <c r="B20" s="18">
        <v>44799</v>
      </c>
      <c r="C20" s="24" t="s">
        <v>74</v>
      </c>
      <c r="D20" s="16" t="s">
        <v>175</v>
      </c>
      <c r="E20" s="15">
        <v>1</v>
      </c>
      <c r="F20" s="15">
        <v>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2</v>
      </c>
      <c r="R20" s="25">
        <f>VLOOKUP(A20,'[1]2. ROSC Active '!$A:$Q,17,FALSE)</f>
        <v>2</v>
      </c>
    </row>
    <row r="21" spans="1:18" ht="31.5" thickBot="1" x14ac:dyDescent="0.4">
      <c r="A21" s="16" t="s">
        <v>133</v>
      </c>
      <c r="B21" s="18">
        <v>44594</v>
      </c>
      <c r="C21" s="24" t="s">
        <v>19</v>
      </c>
      <c r="D21" s="16" t="s">
        <v>176</v>
      </c>
      <c r="E21" s="15">
        <v>1</v>
      </c>
      <c r="F21" s="15"/>
      <c r="G21" s="15">
        <v>1</v>
      </c>
      <c r="H21" s="15"/>
      <c r="I21" s="15"/>
      <c r="J21" s="15">
        <v>1</v>
      </c>
      <c r="K21" s="15">
        <v>1</v>
      </c>
      <c r="L21" s="15"/>
      <c r="M21" s="15"/>
      <c r="N21" s="15"/>
      <c r="O21" s="15"/>
      <c r="P21" s="15"/>
      <c r="Q21" s="4">
        <f t="shared" si="0"/>
        <v>4</v>
      </c>
      <c r="R21" s="25">
        <f>VLOOKUP(A21,'[1]2. ROSC Active '!$A:$Q,17,FALSE)</f>
        <v>4</v>
      </c>
    </row>
    <row r="22" spans="1:18" ht="31.5" thickBot="1" x14ac:dyDescent="0.4">
      <c r="A22" s="16" t="s">
        <v>134</v>
      </c>
      <c r="B22" s="18">
        <v>44594</v>
      </c>
      <c r="C22" s="24" t="s">
        <v>31</v>
      </c>
      <c r="D22" s="16" t="s">
        <v>177</v>
      </c>
      <c r="E22" s="15">
        <v>1</v>
      </c>
      <c r="F22" s="15">
        <v>1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2</v>
      </c>
      <c r="R22" s="25">
        <f>VLOOKUP(A22,'[1]2. ROSC Active '!$A:$Q,17,FALSE)</f>
        <v>2</v>
      </c>
    </row>
    <row r="23" spans="1:18" ht="16" thickBot="1" x14ac:dyDescent="0.4">
      <c r="A23" s="16" t="s">
        <v>135</v>
      </c>
      <c r="B23" s="18">
        <v>45005</v>
      </c>
      <c r="C23" s="24" t="s">
        <v>64</v>
      </c>
      <c r="D23" s="16" t="s">
        <v>109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>
        <f>VLOOKUP(A23,'[1]2. ROSC Active '!$A:$Q,17,FALSE)</f>
        <v>0</v>
      </c>
    </row>
    <row r="24" spans="1:18" ht="16" thickBot="1" x14ac:dyDescent="0.4">
      <c r="A24" s="16" t="s">
        <v>136</v>
      </c>
      <c r="B24" s="18">
        <v>45005</v>
      </c>
      <c r="C24" s="24" t="s">
        <v>64</v>
      </c>
      <c r="D24" s="16" t="s">
        <v>109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>
        <f>VLOOKUP(A24,'[1]2. ROSC Active '!$A:$Q,17,FALSE)</f>
        <v>0</v>
      </c>
    </row>
    <row r="25" spans="1:18" ht="31.5" thickBot="1" x14ac:dyDescent="0.4">
      <c r="A25" s="16" t="s">
        <v>137</v>
      </c>
      <c r="B25" s="18">
        <v>44799</v>
      </c>
      <c r="C25" s="24" t="s">
        <v>35</v>
      </c>
      <c r="D25" s="16" t="s">
        <v>109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>
        <f>VLOOKUP(A25,'[1]2. ROSC Active '!$A:$Q,17,FALSE)</f>
        <v>0</v>
      </c>
    </row>
    <row r="26" spans="1:18" ht="16" thickBot="1" x14ac:dyDescent="0.4">
      <c r="A26" s="16" t="s">
        <v>107</v>
      </c>
      <c r="B26" s="18">
        <v>44630</v>
      </c>
      <c r="C26" s="24" t="s">
        <v>64</v>
      </c>
      <c r="D26" s="16" t="s">
        <v>108</v>
      </c>
      <c r="E26" s="15">
        <v>1</v>
      </c>
      <c r="F26" s="15"/>
      <c r="G26" s="15">
        <v>1</v>
      </c>
      <c r="H26" s="15">
        <v>1</v>
      </c>
      <c r="I26" s="15"/>
      <c r="J26" s="15"/>
      <c r="K26" s="15">
        <v>1</v>
      </c>
      <c r="L26" s="15"/>
      <c r="M26" s="15"/>
      <c r="N26" s="15"/>
      <c r="O26" s="15"/>
      <c r="P26" s="15"/>
      <c r="Q26" s="4">
        <f t="shared" si="0"/>
        <v>4</v>
      </c>
      <c r="R26" s="25">
        <f>VLOOKUP(A26,'[1]2. ROSC Active '!$A:$Q,17,FALSE)</f>
        <v>3</v>
      </c>
    </row>
    <row r="27" spans="1:18" ht="31.5" thickBot="1" x14ac:dyDescent="0.4">
      <c r="A27" s="16" t="s">
        <v>138</v>
      </c>
      <c r="B27" s="18">
        <v>45026</v>
      </c>
      <c r="C27" s="24" t="s">
        <v>44</v>
      </c>
      <c r="D27" s="16" t="s">
        <v>178</v>
      </c>
      <c r="E27" s="15">
        <v>1</v>
      </c>
      <c r="F27" s="15">
        <v>1</v>
      </c>
      <c r="G27" s="15"/>
      <c r="H27" s="15"/>
      <c r="I27" s="15"/>
      <c r="J27" s="15"/>
      <c r="K27" s="15"/>
      <c r="L27" s="15">
        <v>1</v>
      </c>
      <c r="M27" s="15">
        <v>1</v>
      </c>
      <c r="N27" s="15"/>
      <c r="O27" s="15"/>
      <c r="P27" s="15"/>
      <c r="Q27" s="4">
        <f t="shared" si="0"/>
        <v>4</v>
      </c>
      <c r="R27" s="25">
        <f>VLOOKUP(A27,'[1]2. ROSC Active '!$A:$Q,17,FALSE)</f>
        <v>2</v>
      </c>
    </row>
    <row r="28" spans="1:18" ht="16" thickBot="1" x14ac:dyDescent="0.4">
      <c r="A28" s="16" t="s">
        <v>139</v>
      </c>
      <c r="B28" s="18">
        <v>44824</v>
      </c>
      <c r="C28" s="24" t="s">
        <v>23</v>
      </c>
      <c r="D28" s="16" t="s">
        <v>103</v>
      </c>
      <c r="E28" s="15">
        <v>1</v>
      </c>
      <c r="F28" s="15">
        <v>1</v>
      </c>
      <c r="G28" s="15">
        <v>1</v>
      </c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3</v>
      </c>
      <c r="R28" s="25">
        <f>VLOOKUP(A28,'[1]2. ROSC Active '!$A:$Q,17,FALSE)</f>
        <v>3</v>
      </c>
    </row>
    <row r="29" spans="1:18" ht="16" thickBot="1" x14ac:dyDescent="0.4">
      <c r="A29" s="16" t="s">
        <v>140</v>
      </c>
      <c r="B29" s="18">
        <v>44963</v>
      </c>
      <c r="C29" s="24" t="s">
        <v>77</v>
      </c>
      <c r="D29" s="16" t="s">
        <v>109</v>
      </c>
      <c r="E29" s="15">
        <v>1</v>
      </c>
      <c r="F29" s="15">
        <v>1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2</v>
      </c>
      <c r="R29" s="25">
        <f>VLOOKUP(A29,'[1]2. ROSC Active '!$A:$Q,17,FALSE)</f>
        <v>2</v>
      </c>
    </row>
    <row r="30" spans="1:18" ht="31.5" thickBot="1" x14ac:dyDescent="0.4">
      <c r="A30" s="16" t="s">
        <v>141</v>
      </c>
      <c r="B30" s="18">
        <v>45127</v>
      </c>
      <c r="C30" s="24" t="s">
        <v>81</v>
      </c>
      <c r="D30" s="16" t="s">
        <v>103</v>
      </c>
      <c r="E30" s="15">
        <v>1</v>
      </c>
      <c r="F30" s="15">
        <v>1</v>
      </c>
      <c r="G30" s="15">
        <v>1</v>
      </c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3</v>
      </c>
      <c r="R30" s="25">
        <f>VLOOKUP(A30,'[1]2. ROSC Active '!$A:$Q,17,FALSE)</f>
        <v>3</v>
      </c>
    </row>
    <row r="31" spans="1:18" ht="31.5" thickBot="1" x14ac:dyDescent="0.4">
      <c r="A31" s="16" t="s">
        <v>142</v>
      </c>
      <c r="B31" s="18">
        <v>44799</v>
      </c>
      <c r="C31" s="24" t="s">
        <v>21</v>
      </c>
      <c r="D31" s="16" t="s">
        <v>179</v>
      </c>
      <c r="E31" s="15">
        <v>1</v>
      </c>
      <c r="F31" s="15">
        <v>1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2</v>
      </c>
      <c r="R31" s="25">
        <f>VLOOKUP(A31,'[1]2. ROSC Active '!$A:$Q,17,FALSE)</f>
        <v>2</v>
      </c>
    </row>
    <row r="32" spans="1:18" ht="31.5" thickBot="1" x14ac:dyDescent="0.4">
      <c r="A32" s="16" t="s">
        <v>143</v>
      </c>
      <c r="B32" s="18">
        <v>44824</v>
      </c>
      <c r="C32" s="24" t="s">
        <v>37</v>
      </c>
      <c r="D32" s="16" t="s">
        <v>180</v>
      </c>
      <c r="E32" s="15">
        <v>1</v>
      </c>
      <c r="F32" s="15">
        <v>1</v>
      </c>
      <c r="G32" s="15"/>
      <c r="H32" s="15">
        <v>1</v>
      </c>
      <c r="I32" s="15"/>
      <c r="J32" s="15"/>
      <c r="K32" s="15"/>
      <c r="L32" s="15"/>
      <c r="M32" s="15"/>
      <c r="N32" s="15"/>
      <c r="O32" s="15"/>
      <c r="P32" s="15"/>
      <c r="Q32" s="4">
        <f t="shared" si="0"/>
        <v>3</v>
      </c>
      <c r="R32" s="25">
        <f>VLOOKUP(A32,'[1]2. ROSC Active '!$A:$Q,17,FALSE)</f>
        <v>3</v>
      </c>
    </row>
    <row r="33" spans="1:18" ht="16" thickBot="1" x14ac:dyDescent="0.4">
      <c r="A33" s="16" t="s">
        <v>144</v>
      </c>
      <c r="B33" s="18">
        <v>44799</v>
      </c>
      <c r="C33" s="24" t="s">
        <v>65</v>
      </c>
      <c r="D33" s="16" t="s">
        <v>181</v>
      </c>
      <c r="E33" s="15">
        <v>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1</v>
      </c>
      <c r="R33" s="25">
        <f>VLOOKUP(A33,'[1]2. ROSC Active '!$A:$Q,17,FALSE)</f>
        <v>1</v>
      </c>
    </row>
    <row r="34" spans="1:18" ht="31.5" thickBot="1" x14ac:dyDescent="0.4">
      <c r="A34" s="16" t="s">
        <v>145</v>
      </c>
      <c r="B34" s="18">
        <v>44691</v>
      </c>
      <c r="C34" s="24" t="s">
        <v>84</v>
      </c>
      <c r="D34" s="16" t="s">
        <v>182</v>
      </c>
      <c r="E34" s="15">
        <v>1</v>
      </c>
      <c r="F34" s="15"/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/>
      <c r="M34" s="15"/>
      <c r="N34" s="15"/>
      <c r="O34" s="15"/>
      <c r="P34" s="15"/>
      <c r="Q34" s="4">
        <f t="shared" si="0"/>
        <v>6</v>
      </c>
      <c r="R34" s="25">
        <f>VLOOKUP(A34,'[1]2. ROSC Active '!$A:$Q,17,FALSE)</f>
        <v>6</v>
      </c>
    </row>
    <row r="35" spans="1:18" ht="31.5" thickBot="1" x14ac:dyDescent="0.4">
      <c r="A35" s="16" t="s">
        <v>146</v>
      </c>
      <c r="B35" s="18">
        <v>44630</v>
      </c>
      <c r="C35" s="24" t="s">
        <v>50</v>
      </c>
      <c r="D35" s="16" t="s">
        <v>183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>
        <f>VLOOKUP(A35,'[1]2. ROSC Active '!$A:$Q,17,FALSE)</f>
        <v>0</v>
      </c>
    </row>
    <row r="36" spans="1:18" ht="16" thickBot="1" x14ac:dyDescent="0.4">
      <c r="A36" s="16" t="s">
        <v>147</v>
      </c>
      <c r="B36" s="18">
        <v>44799</v>
      </c>
      <c r="C36" s="24" t="s">
        <v>82</v>
      </c>
      <c r="D36" s="16" t="s">
        <v>105</v>
      </c>
      <c r="E36" s="15"/>
      <c r="F36" s="15">
        <v>1</v>
      </c>
      <c r="G36" s="15">
        <v>1</v>
      </c>
      <c r="H36" s="15">
        <v>1</v>
      </c>
      <c r="I36" s="15"/>
      <c r="J36" s="15">
        <v>1</v>
      </c>
      <c r="K36" s="15">
        <v>1</v>
      </c>
      <c r="L36" s="15">
        <v>1</v>
      </c>
      <c r="M36" s="15"/>
      <c r="N36" s="15"/>
      <c r="O36" s="15"/>
      <c r="P36" s="15"/>
      <c r="Q36" s="4">
        <f t="shared" si="0"/>
        <v>6</v>
      </c>
      <c r="R36" s="25">
        <f>VLOOKUP(A36,'[1]2. ROSC Active '!$A:$Q,17,FALSE)</f>
        <v>5</v>
      </c>
    </row>
    <row r="37" spans="1:18" ht="16" thickBot="1" x14ac:dyDescent="0.4">
      <c r="A37" s="16" t="s">
        <v>148</v>
      </c>
      <c r="B37" s="18">
        <v>44799</v>
      </c>
      <c r="C37" s="24" t="s">
        <v>65</v>
      </c>
      <c r="D37" s="16" t="s">
        <v>105</v>
      </c>
      <c r="E37" s="15">
        <v>1</v>
      </c>
      <c r="F37" s="15"/>
      <c r="G37" s="15">
        <v>1</v>
      </c>
      <c r="H37" s="15">
        <v>1</v>
      </c>
      <c r="I37" s="15"/>
      <c r="J37" s="15">
        <v>1</v>
      </c>
      <c r="K37" s="15">
        <v>1</v>
      </c>
      <c r="L37" s="15">
        <v>1</v>
      </c>
      <c r="M37" s="15">
        <v>1</v>
      </c>
      <c r="N37" s="15"/>
      <c r="O37" s="15"/>
      <c r="P37" s="15"/>
      <c r="Q37" s="4">
        <f t="shared" si="0"/>
        <v>7</v>
      </c>
      <c r="R37" s="25">
        <f>VLOOKUP(A37,'[1]2. ROSC Active '!$A:$Q,17,FALSE)</f>
        <v>5</v>
      </c>
    </row>
    <row r="38" spans="1:18" ht="31.5" thickBot="1" x14ac:dyDescent="0.4">
      <c r="A38" s="16" t="s">
        <v>110</v>
      </c>
      <c r="B38" s="18">
        <v>45174</v>
      </c>
      <c r="C38" s="24" t="s">
        <v>31</v>
      </c>
      <c r="D38" s="16" t="s">
        <v>184</v>
      </c>
      <c r="E38" s="15">
        <v>1</v>
      </c>
      <c r="F38" s="15">
        <v>1</v>
      </c>
      <c r="G38" s="15">
        <v>1</v>
      </c>
      <c r="H38" s="15">
        <v>1</v>
      </c>
      <c r="I38" s="15">
        <v>1</v>
      </c>
      <c r="J38" s="15">
        <v>1</v>
      </c>
      <c r="K38" s="15"/>
      <c r="L38" s="15"/>
      <c r="M38" s="15"/>
      <c r="N38" s="15"/>
      <c r="O38" s="15"/>
      <c r="P38" s="15"/>
      <c r="Q38" s="4">
        <f t="shared" si="0"/>
        <v>6</v>
      </c>
      <c r="R38" s="25">
        <f>VLOOKUP(A38,'[1]2. ROSC Active '!$A:$Q,17,FALSE)</f>
        <v>6</v>
      </c>
    </row>
    <row r="39" spans="1:18" ht="31.5" thickBot="1" x14ac:dyDescent="0.4">
      <c r="A39" s="16" t="s">
        <v>149</v>
      </c>
      <c r="B39" s="18">
        <v>45174</v>
      </c>
      <c r="C39" s="24" t="s">
        <v>50</v>
      </c>
      <c r="D39" s="16" t="s">
        <v>185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>
        <f>VLOOKUP(A39,'[1]2. ROSC Active '!$A:$Q,17,FALSE)</f>
        <v>0</v>
      </c>
    </row>
    <row r="40" spans="1:18" ht="31.5" thickBot="1" x14ac:dyDescent="0.4">
      <c r="A40" s="16" t="s">
        <v>150</v>
      </c>
      <c r="B40" s="18">
        <f>VLOOKUP(A40,'[1]2. ROSC Active '!$A:$B,2,FALSE)</f>
        <v>45174</v>
      </c>
      <c r="C40" s="24" t="s">
        <v>66</v>
      </c>
      <c r="D40" s="16" t="s">
        <v>186</v>
      </c>
      <c r="E40" s="15">
        <v>1</v>
      </c>
      <c r="F40" s="15"/>
      <c r="G40" s="15"/>
      <c r="H40" s="15">
        <v>1</v>
      </c>
      <c r="I40" s="15"/>
      <c r="J40" s="15">
        <v>1</v>
      </c>
      <c r="K40" s="15"/>
      <c r="L40" s="15">
        <v>1</v>
      </c>
      <c r="M40" s="15"/>
      <c r="N40" s="15"/>
      <c r="O40" s="15"/>
      <c r="P40" s="15"/>
      <c r="Q40" s="4">
        <f t="shared" si="0"/>
        <v>4</v>
      </c>
      <c r="R40" s="25">
        <f>VLOOKUP(A40,'[1]2. ROSC Active '!$A:$Q,17,FALSE)</f>
        <v>3</v>
      </c>
    </row>
    <row r="41" spans="1:18" ht="31.5" thickBot="1" x14ac:dyDescent="0.4">
      <c r="A41" s="16" t="s">
        <v>151</v>
      </c>
      <c r="B41" s="18">
        <v>45127</v>
      </c>
      <c r="C41" s="24" t="s">
        <v>37</v>
      </c>
      <c r="D41" s="16" t="s">
        <v>103</v>
      </c>
      <c r="E41" s="15">
        <v>1</v>
      </c>
      <c r="F41" s="15">
        <v>1</v>
      </c>
      <c r="G41" s="15">
        <v>1</v>
      </c>
      <c r="H41" s="15"/>
      <c r="I41" s="15">
        <v>1</v>
      </c>
      <c r="J41" s="15"/>
      <c r="K41" s="15"/>
      <c r="L41" s="15">
        <v>1</v>
      </c>
      <c r="M41" s="15"/>
      <c r="N41" s="15"/>
      <c r="O41" s="15"/>
      <c r="P41" s="15"/>
      <c r="Q41" s="4">
        <f t="shared" si="0"/>
        <v>5</v>
      </c>
      <c r="R41" s="25">
        <f>VLOOKUP(A41,'[1]2. ROSC Active '!$A:$Q,17,FALSE)</f>
        <v>4</v>
      </c>
    </row>
    <row r="42" spans="1:18" ht="16" thickBot="1" x14ac:dyDescent="0.4">
      <c r="A42" s="16" t="s">
        <v>152</v>
      </c>
      <c r="B42" s="18">
        <v>45199</v>
      </c>
      <c r="C42" s="24" t="s">
        <v>74</v>
      </c>
      <c r="D42" s="16" t="s">
        <v>104</v>
      </c>
      <c r="E42" s="15">
        <v>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>
        <f>VLOOKUP(A42,'[1]2. ROSC Active '!$A:$Q,17,FALSE)</f>
        <v>1</v>
      </c>
    </row>
    <row r="43" spans="1:18" ht="31.5" thickBot="1" x14ac:dyDescent="0.4">
      <c r="A43" s="16" t="s">
        <v>153</v>
      </c>
      <c r="B43" s="18">
        <v>44492</v>
      </c>
      <c r="C43" s="24" t="s">
        <v>19</v>
      </c>
      <c r="D43" s="16" t="s">
        <v>102</v>
      </c>
      <c r="E43" s="15">
        <v>1</v>
      </c>
      <c r="F43" s="15"/>
      <c r="G43" s="15">
        <v>1</v>
      </c>
      <c r="H43" s="15">
        <v>1</v>
      </c>
      <c r="I43" s="15"/>
      <c r="J43" s="15"/>
      <c r="K43" s="15"/>
      <c r="L43" s="15"/>
      <c r="M43" s="15"/>
      <c r="N43" s="15"/>
      <c r="O43" s="15"/>
      <c r="P43" s="15"/>
      <c r="Q43" s="4">
        <f t="shared" si="0"/>
        <v>3</v>
      </c>
      <c r="R43" s="25">
        <f>VLOOKUP(A43,'[1]2. ROSC Active '!$A:$Q,17,FALSE)</f>
        <v>3</v>
      </c>
    </row>
    <row r="44" spans="1:18" ht="31.5" thickBot="1" x14ac:dyDescent="0.4">
      <c r="A44" s="16" t="s">
        <v>154</v>
      </c>
      <c r="B44" s="18">
        <v>45174</v>
      </c>
      <c r="C44" s="24" t="s">
        <v>31</v>
      </c>
      <c r="D44" s="16" t="s">
        <v>187</v>
      </c>
      <c r="E44" s="15"/>
      <c r="F44" s="15"/>
      <c r="G44" s="15">
        <v>1</v>
      </c>
      <c r="H44" s="15">
        <v>1</v>
      </c>
      <c r="I44" s="15"/>
      <c r="J44" s="15"/>
      <c r="K44" s="15"/>
      <c r="L44" s="15"/>
      <c r="M44" s="15"/>
      <c r="N44" s="15"/>
      <c r="O44" s="15"/>
      <c r="P44" s="15"/>
      <c r="Q44" s="4">
        <f t="shared" si="0"/>
        <v>2</v>
      </c>
      <c r="R44" s="25">
        <f>VLOOKUP(A44,'[1]2. ROSC Active '!$A:$Q,17,FALSE)</f>
        <v>2</v>
      </c>
    </row>
    <row r="45" spans="1:18" ht="31.5" thickBot="1" x14ac:dyDescent="0.4">
      <c r="A45" s="16" t="s">
        <v>155</v>
      </c>
      <c r="B45" s="18">
        <v>45210</v>
      </c>
      <c r="C45" s="24" t="s">
        <v>19</v>
      </c>
      <c r="D45" s="16" t="s">
        <v>178</v>
      </c>
      <c r="E45" s="15">
        <v>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>
        <f>VLOOKUP(A45,'[1]2. ROSC Active '!$A:$Q,17,FALSE)</f>
        <v>1</v>
      </c>
    </row>
    <row r="46" spans="1:18" ht="31.5" thickBot="1" x14ac:dyDescent="0.4">
      <c r="A46" s="16" t="s">
        <v>156</v>
      </c>
      <c r="B46" s="18">
        <v>45244</v>
      </c>
      <c r="C46" s="24" t="s">
        <v>20</v>
      </c>
      <c r="D46" s="16" t="s">
        <v>188</v>
      </c>
      <c r="E46" s="15"/>
      <c r="F46" s="15">
        <v>1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/>
      <c r="M46" s="15">
        <v>1</v>
      </c>
      <c r="N46" s="15"/>
      <c r="O46" s="15"/>
      <c r="P46" s="15"/>
      <c r="Q46" s="4">
        <f t="shared" si="0"/>
        <v>7</v>
      </c>
      <c r="R46" s="25">
        <f>VLOOKUP(A46,'[1]2. ROSC Active '!$A:$Q,17,FALSE)</f>
        <v>6</v>
      </c>
    </row>
    <row r="47" spans="1:18" ht="31.5" thickBot="1" x14ac:dyDescent="0.4">
      <c r="A47" s="16" t="s">
        <v>157</v>
      </c>
      <c r="B47" s="18">
        <v>45174</v>
      </c>
      <c r="C47" s="24" t="s">
        <v>19</v>
      </c>
      <c r="D47" s="16" t="s">
        <v>186</v>
      </c>
      <c r="E47" s="15"/>
      <c r="F47" s="15">
        <v>1</v>
      </c>
      <c r="G47" s="15"/>
      <c r="H47" s="15">
        <v>1</v>
      </c>
      <c r="I47" s="15"/>
      <c r="J47" s="15"/>
      <c r="K47" s="15"/>
      <c r="L47" s="15"/>
      <c r="M47" s="15"/>
      <c r="N47" s="15"/>
      <c r="O47" s="15"/>
      <c r="P47" s="15"/>
      <c r="Q47" s="4">
        <f t="shared" si="0"/>
        <v>2</v>
      </c>
      <c r="R47" s="25">
        <f>VLOOKUP(A47,'[1]2. ROSC Active '!$A:$Q,17,FALSE)</f>
        <v>2</v>
      </c>
    </row>
    <row r="48" spans="1:18" ht="31.5" thickBot="1" x14ac:dyDescent="0.4">
      <c r="A48" s="16" t="s">
        <v>158</v>
      </c>
      <c r="B48" s="18">
        <v>45364</v>
      </c>
      <c r="C48" s="24" t="s">
        <v>78</v>
      </c>
      <c r="D48" s="16" t="s">
        <v>189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>
        <f>VLOOKUP(A48,'[1]2. ROSC Active '!$A:$Q,17,FALSE)</f>
        <v>0</v>
      </c>
    </row>
    <row r="49" spans="1:18" ht="16" thickBot="1" x14ac:dyDescent="0.4">
      <c r="A49" s="16" t="s">
        <v>111</v>
      </c>
      <c r="B49" s="18">
        <v>45374</v>
      </c>
      <c r="C49" s="24" t="s">
        <v>79</v>
      </c>
      <c r="D49" s="16" t="s">
        <v>104</v>
      </c>
      <c r="E49" s="15">
        <v>1</v>
      </c>
      <c r="F49" s="15">
        <v>1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/>
      <c r="O49" s="15"/>
      <c r="P49" s="15"/>
      <c r="Q49" s="4">
        <f t="shared" si="0"/>
        <v>9</v>
      </c>
      <c r="R49" s="25">
        <f>VLOOKUP(A49,'[1]2. ROSC Active '!$A:$Q,17,FALSE)</f>
        <v>7</v>
      </c>
    </row>
    <row r="50" spans="1:18" ht="31.5" thickBot="1" x14ac:dyDescent="0.4">
      <c r="A50" s="16" t="s">
        <v>159</v>
      </c>
      <c r="B50" s="18">
        <v>45374</v>
      </c>
      <c r="C50" s="24" t="s">
        <v>35</v>
      </c>
      <c r="D50" s="16" t="s">
        <v>178</v>
      </c>
      <c r="E50" s="15">
        <v>1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>
        <f>VLOOKUP(A50,'[1]2. ROSC Active '!$A:$Q,17,FALSE)</f>
        <v>0</v>
      </c>
    </row>
    <row r="51" spans="1:18" ht="16" thickBot="1" x14ac:dyDescent="0.4">
      <c r="A51" s="16" t="s">
        <v>160</v>
      </c>
      <c r="B51" s="18">
        <v>45646</v>
      </c>
      <c r="C51" s="24" t="s">
        <v>23</v>
      </c>
      <c r="D51" s="16" t="s">
        <v>190</v>
      </c>
      <c r="E51" s="15"/>
      <c r="F51" s="15"/>
      <c r="G51" s="15"/>
      <c r="H51" s="15"/>
      <c r="I51" s="15"/>
      <c r="J51" s="15"/>
      <c r="K51" s="15">
        <v>1</v>
      </c>
      <c r="L51" s="15"/>
      <c r="M51" s="15">
        <v>1</v>
      </c>
      <c r="N51" s="15"/>
      <c r="O51" s="15"/>
      <c r="P51" s="15"/>
      <c r="Q51" s="4">
        <f t="shared" si="0"/>
        <v>2</v>
      </c>
      <c r="R51" s="25">
        <f>VLOOKUP(A51,'[1]2. ROSC Active '!$A:$Q,17,FALSE)</f>
        <v>0</v>
      </c>
    </row>
    <row r="52" spans="1:18" ht="31.5" thickBot="1" x14ac:dyDescent="0.4">
      <c r="A52" s="16" t="s">
        <v>161</v>
      </c>
      <c r="B52" s="18">
        <v>45672</v>
      </c>
      <c r="C52" s="24" t="s">
        <v>31</v>
      </c>
      <c r="D52" s="16" t="s">
        <v>191</v>
      </c>
      <c r="E52" s="15"/>
      <c r="F52" s="15"/>
      <c r="G52" s="15"/>
      <c r="H52" s="15"/>
      <c r="I52" s="15"/>
      <c r="J52" s="15"/>
      <c r="K52" s="15">
        <v>1</v>
      </c>
      <c r="L52" s="15"/>
      <c r="M52" s="15"/>
      <c r="N52" s="15"/>
      <c r="O52" s="15"/>
      <c r="P52" s="15"/>
      <c r="Q52" s="4">
        <f t="shared" si="0"/>
        <v>1</v>
      </c>
      <c r="R52" s="25">
        <f>VLOOKUP(A52,'[1]2. ROSC Active '!$A:$Q,17,FALSE)</f>
        <v>0</v>
      </c>
    </row>
    <row r="53" spans="1:18" ht="16" thickBot="1" x14ac:dyDescent="0.4">
      <c r="A53" s="16" t="s">
        <v>162</v>
      </c>
      <c r="B53" s="18">
        <v>45540</v>
      </c>
      <c r="C53" s="24" t="s">
        <v>64</v>
      </c>
      <c r="D53" s="16" t="s">
        <v>108</v>
      </c>
      <c r="E53" s="15"/>
      <c r="F53" s="15"/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/>
      <c r="O53" s="15"/>
      <c r="P53" s="15"/>
      <c r="Q53" s="4">
        <f t="shared" si="0"/>
        <v>7</v>
      </c>
      <c r="R53" s="25">
        <f>VLOOKUP(A53,'[1]2. ROSC Active '!$A:$Q,17,FALSE)</f>
        <v>0</v>
      </c>
    </row>
    <row r="54" spans="1:18" ht="31.5" thickBot="1" x14ac:dyDescent="0.4">
      <c r="A54" s="16" t="s">
        <v>200</v>
      </c>
      <c r="B54" s="18">
        <v>45540</v>
      </c>
      <c r="C54" s="24" t="s">
        <v>31</v>
      </c>
      <c r="D54" s="16" t="s">
        <v>192</v>
      </c>
      <c r="E54" s="15"/>
      <c r="F54" s="15"/>
      <c r="G54" s="15"/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/>
      <c r="O54" s="15"/>
      <c r="P54" s="15"/>
      <c r="Q54" s="4">
        <f t="shared" si="0"/>
        <v>6</v>
      </c>
      <c r="R54" s="25">
        <f>VLOOKUP(A54,'[1]2. ROSC Active '!$A:$Q,17,FALSE)</f>
        <v>0</v>
      </c>
    </row>
    <row r="55" spans="1:18" ht="31.5" thickBot="1" x14ac:dyDescent="0.4">
      <c r="A55" s="16" t="s">
        <v>207</v>
      </c>
      <c r="B55" s="18">
        <v>45636</v>
      </c>
      <c r="C55" s="24" t="s">
        <v>21</v>
      </c>
      <c r="D55" s="16" t="s">
        <v>208</v>
      </c>
      <c r="E55" s="15"/>
      <c r="F55" s="15"/>
      <c r="G55" s="15"/>
      <c r="H55" s="15"/>
      <c r="I55" s="15"/>
      <c r="J55" s="15"/>
      <c r="K55" s="15">
        <v>1</v>
      </c>
      <c r="L55" s="15"/>
      <c r="M55" s="15">
        <v>1</v>
      </c>
      <c r="N55" s="15"/>
      <c r="O55" s="15"/>
      <c r="P55" s="15"/>
      <c r="Q55" s="4">
        <f t="shared" si="0"/>
        <v>2</v>
      </c>
      <c r="R55" s="25"/>
    </row>
    <row r="56" spans="1:18" ht="31.5" thickBot="1" x14ac:dyDescent="0.4">
      <c r="A56" s="16" t="s">
        <v>209</v>
      </c>
      <c r="B56" s="18">
        <v>45636</v>
      </c>
      <c r="C56" s="24" t="s">
        <v>81</v>
      </c>
      <c r="D56" s="16" t="s">
        <v>176</v>
      </c>
      <c r="E56" s="15"/>
      <c r="F56" s="15"/>
      <c r="G56" s="15"/>
      <c r="H56" s="15"/>
      <c r="I56" s="15"/>
      <c r="J56" s="15"/>
      <c r="K56" s="15"/>
      <c r="L56" s="15"/>
      <c r="M56" s="15">
        <v>1</v>
      </c>
      <c r="N56" s="15"/>
      <c r="O56" s="15"/>
      <c r="P56" s="15"/>
      <c r="Q56" s="4">
        <f t="shared" si="0"/>
        <v>1</v>
      </c>
      <c r="R56" s="25"/>
    </row>
    <row r="57" spans="1:18" ht="16" thickBot="1" x14ac:dyDescent="0.4">
      <c r="A57" s="16" t="s">
        <v>210</v>
      </c>
      <c r="B57" s="18">
        <v>45667</v>
      </c>
      <c r="C57" s="24" t="s">
        <v>65</v>
      </c>
      <c r="D57" s="16" t="s">
        <v>105</v>
      </c>
      <c r="E57" s="15"/>
      <c r="F57" s="15"/>
      <c r="G57" s="15"/>
      <c r="H57" s="15"/>
      <c r="I57" s="15"/>
      <c r="J57" s="15"/>
      <c r="K57" s="15"/>
      <c r="L57" s="15"/>
      <c r="M57" s="15">
        <v>1</v>
      </c>
      <c r="N57" s="15"/>
      <c r="O57" s="15"/>
      <c r="P57" s="15"/>
      <c r="Q57" s="4">
        <f t="shared" si="0"/>
        <v>1</v>
      </c>
      <c r="R57" s="25"/>
    </row>
    <row r="58" spans="1:18" ht="16" thickBot="1" x14ac:dyDescent="0.4">
      <c r="A58" s="16" t="s">
        <v>211</v>
      </c>
      <c r="B58" s="18">
        <v>45667</v>
      </c>
      <c r="C58" s="24" t="s">
        <v>59</v>
      </c>
      <c r="D58" s="16" t="s">
        <v>212</v>
      </c>
      <c r="E58" s="15"/>
      <c r="F58" s="15"/>
      <c r="G58" s="15"/>
      <c r="H58" s="15"/>
      <c r="I58" s="15"/>
      <c r="J58" s="15"/>
      <c r="K58" s="15"/>
      <c r="L58" s="15"/>
      <c r="M58" s="15">
        <v>1</v>
      </c>
      <c r="N58" s="15"/>
      <c r="O58" s="15"/>
      <c r="P58" s="15"/>
      <c r="Q58" s="4">
        <f t="shared" si="0"/>
        <v>1</v>
      </c>
      <c r="R58" s="25"/>
    </row>
    <row r="59" spans="1:18" ht="16" thickBot="1" x14ac:dyDescent="0.4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" thickBot="1" x14ac:dyDescent="0.4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" thickBot="1" x14ac:dyDescent="0.4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" thickBot="1" x14ac:dyDescent="0.4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" thickBot="1" x14ac:dyDescent="0.4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" thickBot="1" x14ac:dyDescent="0.4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" thickBot="1" x14ac:dyDescent="0.4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" thickBot="1" x14ac:dyDescent="0.4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" thickBot="1" x14ac:dyDescent="0.4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" thickBot="1" x14ac:dyDescent="0.4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" thickBot="1" x14ac:dyDescent="0.4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" thickBot="1" x14ac:dyDescent="0.4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" thickBot="1" x14ac:dyDescent="0.4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" thickBot="1" x14ac:dyDescent="0.4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" thickBot="1" x14ac:dyDescent="0.4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" thickBot="1" x14ac:dyDescent="0.4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" thickBot="1" x14ac:dyDescent="0.4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" thickBot="1" x14ac:dyDescent="0.4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" thickBot="1" x14ac:dyDescent="0.4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" thickBot="1" x14ac:dyDescent="0.4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" thickBot="1" x14ac:dyDescent="0.4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" thickBot="1" x14ac:dyDescent="0.4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" thickBot="1" x14ac:dyDescent="0.4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" thickBot="1" x14ac:dyDescent="0.4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" thickBot="1" x14ac:dyDescent="0.4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" thickBot="1" x14ac:dyDescent="0.4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" thickBot="1" x14ac:dyDescent="0.4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" thickBot="1" x14ac:dyDescent="0.4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" thickBot="1" x14ac:dyDescent="0.4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" thickBot="1" x14ac:dyDescent="0.4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" thickBot="1" x14ac:dyDescent="0.4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" thickBot="1" x14ac:dyDescent="0.4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" thickBot="1" x14ac:dyDescent="0.4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" thickBot="1" x14ac:dyDescent="0.4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" thickBot="1" x14ac:dyDescent="0.4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" thickBot="1" x14ac:dyDescent="0.4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" thickBot="1" x14ac:dyDescent="0.4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" thickBot="1" x14ac:dyDescent="0.4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" thickBot="1" x14ac:dyDescent="0.4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" thickBot="1" x14ac:dyDescent="0.4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" thickBot="1" x14ac:dyDescent="0.4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" thickBot="1" x14ac:dyDescent="0.4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" thickBot="1" x14ac:dyDescent="0.4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" thickBot="1" x14ac:dyDescent="0.4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" thickBot="1" x14ac:dyDescent="0.4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" thickBot="1" x14ac:dyDescent="0.4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" thickBot="1" x14ac:dyDescent="0.4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" thickBot="1" x14ac:dyDescent="0.4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" thickBot="1" x14ac:dyDescent="0.4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" thickBot="1" x14ac:dyDescent="0.4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" thickBot="1" x14ac:dyDescent="0.4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" thickBot="1" x14ac:dyDescent="0.4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" thickBot="1" x14ac:dyDescent="0.4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" thickBot="1" x14ac:dyDescent="0.4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" thickBot="1" x14ac:dyDescent="0.4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" thickBot="1" x14ac:dyDescent="0.4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" thickBot="1" x14ac:dyDescent="0.4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" thickBot="1" x14ac:dyDescent="0.4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" thickBot="1" x14ac:dyDescent="0.4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" thickBot="1" x14ac:dyDescent="0.4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" thickBot="1" x14ac:dyDescent="0.4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" thickBot="1" x14ac:dyDescent="0.4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" thickBot="1" x14ac:dyDescent="0.4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" thickBot="1" x14ac:dyDescent="0.4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" thickBot="1" x14ac:dyDescent="0.4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" thickBot="1" x14ac:dyDescent="0.4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" thickBot="1" x14ac:dyDescent="0.4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" thickBot="1" x14ac:dyDescent="0.4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" thickBot="1" x14ac:dyDescent="0.4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" thickBot="1" x14ac:dyDescent="0.4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" thickBot="1" x14ac:dyDescent="0.4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" thickBot="1" x14ac:dyDescent="0.4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" thickBot="1" x14ac:dyDescent="0.4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" thickBot="1" x14ac:dyDescent="0.4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" thickBot="1" x14ac:dyDescent="0.4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" thickBot="1" x14ac:dyDescent="0.4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" thickBot="1" x14ac:dyDescent="0.4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" thickBot="1" x14ac:dyDescent="0.4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" thickBot="1" x14ac:dyDescent="0.4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" thickBot="1" x14ac:dyDescent="0.4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" thickBot="1" x14ac:dyDescent="0.4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" thickBot="1" x14ac:dyDescent="0.4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" thickBot="1" x14ac:dyDescent="0.4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" thickBot="1" x14ac:dyDescent="0.4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" thickBot="1" x14ac:dyDescent="0.4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" thickBot="1" x14ac:dyDescent="0.4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" thickBot="1" x14ac:dyDescent="0.4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" thickBot="1" x14ac:dyDescent="0.4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" thickBot="1" x14ac:dyDescent="0.4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" thickBot="1" x14ac:dyDescent="0.4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" thickBot="1" x14ac:dyDescent="0.4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" thickBot="1" x14ac:dyDescent="0.4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" thickBot="1" x14ac:dyDescent="0.4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" thickBot="1" x14ac:dyDescent="0.4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" thickBot="1" x14ac:dyDescent="0.4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" thickBot="1" x14ac:dyDescent="0.4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" thickBot="1" x14ac:dyDescent="0.4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" thickBot="1" x14ac:dyDescent="0.4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" thickBot="1" x14ac:dyDescent="0.4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" thickBot="1" x14ac:dyDescent="0.4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" thickBot="1" x14ac:dyDescent="0.4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" thickBot="1" x14ac:dyDescent="0.4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" thickBot="1" x14ac:dyDescent="0.4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" thickBot="1" x14ac:dyDescent="0.4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" thickBot="1" x14ac:dyDescent="0.4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" thickBot="1" x14ac:dyDescent="0.4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" thickBot="1" x14ac:dyDescent="0.4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" thickBot="1" x14ac:dyDescent="0.4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" thickBot="1" x14ac:dyDescent="0.4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" thickBot="1" x14ac:dyDescent="0.4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" thickBot="1" x14ac:dyDescent="0.4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" thickBot="1" x14ac:dyDescent="0.4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" thickBot="1" x14ac:dyDescent="0.4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" thickBot="1" x14ac:dyDescent="0.4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" thickBot="1" x14ac:dyDescent="0.4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" thickBot="1" x14ac:dyDescent="0.4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" thickBot="1" x14ac:dyDescent="0.4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" thickBot="1" x14ac:dyDescent="0.4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" thickBot="1" x14ac:dyDescent="0.4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" thickBot="1" x14ac:dyDescent="0.4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" thickBot="1" x14ac:dyDescent="0.4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" thickBot="1" x14ac:dyDescent="0.4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" thickBot="1" x14ac:dyDescent="0.4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" thickBot="1" x14ac:dyDescent="0.4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" thickBot="1" x14ac:dyDescent="0.4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" thickBot="1" x14ac:dyDescent="0.4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" thickBot="1" x14ac:dyDescent="0.4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" thickBot="1" x14ac:dyDescent="0.4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" thickBot="1" x14ac:dyDescent="0.4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" thickBot="1" x14ac:dyDescent="0.4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" thickBot="1" x14ac:dyDescent="0.4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" thickBot="1" x14ac:dyDescent="0.4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" thickBot="1" x14ac:dyDescent="0.4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" thickBot="1" x14ac:dyDescent="0.4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" thickBot="1" x14ac:dyDescent="0.4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" thickBot="1" x14ac:dyDescent="0.4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" thickBot="1" x14ac:dyDescent="0.4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" thickBot="1" x14ac:dyDescent="0.4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" thickBot="1" x14ac:dyDescent="0.4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" thickBot="1" x14ac:dyDescent="0.4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" thickBot="1" x14ac:dyDescent="0.4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" thickBot="1" x14ac:dyDescent="0.4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" thickBot="1" x14ac:dyDescent="0.4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" thickBot="1" x14ac:dyDescent="0.4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" thickBot="1" x14ac:dyDescent="0.4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" thickBot="1" x14ac:dyDescent="0.4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" thickBot="1" x14ac:dyDescent="0.4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" thickBot="1" x14ac:dyDescent="0.4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" thickBot="1" x14ac:dyDescent="0.4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" thickBot="1" x14ac:dyDescent="0.4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" thickBot="1" x14ac:dyDescent="0.4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" thickBot="1" x14ac:dyDescent="0.4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" thickBot="1" x14ac:dyDescent="0.4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" thickBot="1" x14ac:dyDescent="0.4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" thickBot="1" x14ac:dyDescent="0.4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" thickBot="1" x14ac:dyDescent="0.4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" thickBot="1" x14ac:dyDescent="0.4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" thickBot="1" x14ac:dyDescent="0.4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" thickBot="1" x14ac:dyDescent="0.4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" thickBot="1" x14ac:dyDescent="0.4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" thickBot="1" x14ac:dyDescent="0.4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" thickBot="1" x14ac:dyDescent="0.4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" thickBot="1" x14ac:dyDescent="0.4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" thickBot="1" x14ac:dyDescent="0.4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" thickBot="1" x14ac:dyDescent="0.4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" thickBot="1" x14ac:dyDescent="0.4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" thickBot="1" x14ac:dyDescent="0.4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" thickBot="1" x14ac:dyDescent="0.4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" thickBot="1" x14ac:dyDescent="0.4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" thickBot="1" x14ac:dyDescent="0.4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" thickBot="1" x14ac:dyDescent="0.4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" thickBot="1" x14ac:dyDescent="0.4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" thickBot="1" x14ac:dyDescent="0.4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" thickBot="1" x14ac:dyDescent="0.4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" thickBot="1" x14ac:dyDescent="0.4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" thickBot="1" x14ac:dyDescent="0.4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" thickBot="1" x14ac:dyDescent="0.4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" thickBot="1" x14ac:dyDescent="0.4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" thickBot="1" x14ac:dyDescent="0.4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" thickBot="1" x14ac:dyDescent="0.4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" thickBot="1" x14ac:dyDescent="0.4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" thickBot="1" x14ac:dyDescent="0.4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" thickBot="1" x14ac:dyDescent="0.4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" thickBot="1" x14ac:dyDescent="0.4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" thickBot="1" x14ac:dyDescent="0.4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" thickBot="1" x14ac:dyDescent="0.4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" thickBot="1" x14ac:dyDescent="0.4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" thickBot="1" x14ac:dyDescent="0.4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" thickBot="1" x14ac:dyDescent="0.4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" thickBot="1" x14ac:dyDescent="0.4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" thickBot="1" x14ac:dyDescent="0.4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" thickBot="1" x14ac:dyDescent="0.4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" thickBot="1" x14ac:dyDescent="0.4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C22" sqref="C22"/>
    </sheetView>
  </sheetViews>
  <sheetFormatPr defaultRowHeight="15.5" x14ac:dyDescent="0.35"/>
  <cols>
    <col min="1" max="1" width="25.6640625" customWidth="1"/>
    <col min="2" max="2" width="22.4140625" customWidth="1"/>
    <col min="3" max="3" width="20.9140625" customWidth="1"/>
    <col min="4" max="4" width="19.4140625" customWidth="1"/>
    <col min="5" max="6" width="17.6640625" customWidth="1"/>
    <col min="7" max="7" width="8" customWidth="1"/>
    <col min="8" max="8" width="9.9140625" customWidth="1"/>
    <col min="10" max="10" width="35.1640625" customWidth="1"/>
  </cols>
  <sheetData>
    <row r="1" spans="1:11" ht="60" customHeight="1" x14ac:dyDescent="0.3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2</v>
      </c>
    </row>
    <row r="3" spans="1:11" ht="39.9" customHeight="1" x14ac:dyDescent="0.3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3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2</v>
      </c>
    </row>
    <row r="8" spans="1:11" ht="48.75" customHeight="1" x14ac:dyDescent="0.3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4</v>
      </c>
    </row>
    <row r="9" spans="1:11" ht="47.25" customHeight="1" x14ac:dyDescent="0.3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3</v>
      </c>
    </row>
    <row r="10" spans="1:11" ht="39.9" customHeight="1" x14ac:dyDescent="0.3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2</v>
      </c>
    </row>
    <row r="12" spans="1:11" ht="39.9" customHeight="1" x14ac:dyDescent="0.3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" customHeight="1" x14ac:dyDescent="0.3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1</v>
      </c>
    </row>
    <row r="14" spans="1:11" ht="39.9" customHeight="1" x14ac:dyDescent="0.3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1</v>
      </c>
    </row>
    <row r="15" spans="1:11" ht="39.9" customHeight="1" x14ac:dyDescent="0.3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35">
      <c r="J18" s="12" t="s">
        <v>67</v>
      </c>
      <c r="K18">
        <f>COUNTIF('2. ROSC Active'!C2:C251,J18)</f>
        <v>0</v>
      </c>
    </row>
    <row r="19" spans="1:11" x14ac:dyDescent="0.35">
      <c r="J19" s="12" t="s">
        <v>28</v>
      </c>
      <c r="K19">
        <f>COUNTIF('2. ROSC Active'!C2:C251,J19)</f>
        <v>0</v>
      </c>
    </row>
    <row r="20" spans="1:11" x14ac:dyDescent="0.35">
      <c r="J20" s="12" t="s">
        <v>35</v>
      </c>
      <c r="K20">
        <f>COUNTIF('2. ROSC Active'!C2:C251,J20)</f>
        <v>2</v>
      </c>
    </row>
    <row r="21" spans="1:11" x14ac:dyDescent="0.35">
      <c r="J21" s="12" t="s">
        <v>40</v>
      </c>
      <c r="K21">
        <f>COUNTIF('2. ROSC Active'!C2:C251,J21)</f>
        <v>0</v>
      </c>
    </row>
    <row r="22" spans="1:11" x14ac:dyDescent="0.35">
      <c r="J22" s="12" t="s">
        <v>34</v>
      </c>
      <c r="K22">
        <f>COUNTIF('2. ROSC Active'!C2:C251,J22)</f>
        <v>0</v>
      </c>
    </row>
    <row r="23" spans="1:11" x14ac:dyDescent="0.35">
      <c r="J23" s="12" t="s">
        <v>59</v>
      </c>
      <c r="K23">
        <f>COUNTIF('2. ROSC Active'!C2:C251,J23)</f>
        <v>2</v>
      </c>
    </row>
    <row r="24" spans="1:11" x14ac:dyDescent="0.35">
      <c r="J24" s="12" t="s">
        <v>44</v>
      </c>
      <c r="K24">
        <f>COUNTIF('2. ROSC Active'!C2:C251,J24)</f>
        <v>2</v>
      </c>
    </row>
    <row r="25" spans="1:11" x14ac:dyDescent="0.35">
      <c r="J25" s="12" t="s">
        <v>61</v>
      </c>
      <c r="K25">
        <f>COUNTIF('2. ROSC Active'!C2:C251,J25)</f>
        <v>0</v>
      </c>
    </row>
    <row r="26" spans="1:11" x14ac:dyDescent="0.35">
      <c r="J26" s="12" t="s">
        <v>46</v>
      </c>
      <c r="K26">
        <f>COUNTIF('2. ROSC Active'!C2:C251,J26)</f>
        <v>0</v>
      </c>
    </row>
    <row r="27" spans="1:11" x14ac:dyDescent="0.35">
      <c r="J27" s="12" t="s">
        <v>45</v>
      </c>
      <c r="K27">
        <f>COUNTIF('2. ROSC Active'!C2:C251,J27)</f>
        <v>0</v>
      </c>
    </row>
    <row r="28" spans="1:11" x14ac:dyDescent="0.35">
      <c r="J28" s="12" t="s">
        <v>42</v>
      </c>
      <c r="K28">
        <f>COUNTIF('2. ROSC Active'!C2:C251,J28)</f>
        <v>0</v>
      </c>
    </row>
    <row r="29" spans="1:11" x14ac:dyDescent="0.35">
      <c r="J29" s="12" t="s">
        <v>38</v>
      </c>
      <c r="K29">
        <f>COUNTIF('2. ROSC Active'!C2:C251,J29)</f>
        <v>0</v>
      </c>
    </row>
    <row r="30" spans="1:11" x14ac:dyDescent="0.35">
      <c r="J30" s="12" t="s">
        <v>39</v>
      </c>
      <c r="K30">
        <f>COUNTIF('2. ROSC Active'!C2:C251,J30)</f>
        <v>0</v>
      </c>
    </row>
    <row r="31" spans="1:11" x14ac:dyDescent="0.35">
      <c r="J31" s="12" t="s">
        <v>37</v>
      </c>
      <c r="K31">
        <f>COUNTIF('2. ROSC Active'!C2:C251,J31)</f>
        <v>3</v>
      </c>
    </row>
    <row r="32" spans="1:11" x14ac:dyDescent="0.35">
      <c r="J32" s="12" t="s">
        <v>60</v>
      </c>
      <c r="K32">
        <f>COUNTIF('2. ROSC Active'!C2:C251,J32)</f>
        <v>0</v>
      </c>
    </row>
    <row r="33" spans="10:11" x14ac:dyDescent="0.35">
      <c r="J33" s="12" t="s">
        <v>82</v>
      </c>
      <c r="K33">
        <f>COUNTIF('2. ROSC Active'!C2:C251,J33)</f>
        <v>1</v>
      </c>
    </row>
    <row r="34" spans="10:11" x14ac:dyDescent="0.35">
      <c r="J34" s="12" t="s">
        <v>75</v>
      </c>
      <c r="K34">
        <f>COUNTIF('2. ROSC Active'!C2:C251,J34)</f>
        <v>1</v>
      </c>
    </row>
    <row r="35" spans="10:11" x14ac:dyDescent="0.35">
      <c r="J35" s="12" t="s">
        <v>76</v>
      </c>
      <c r="K35">
        <f>COUNTIF('2. ROSC Active'!C2:C251,J35)</f>
        <v>0</v>
      </c>
    </row>
    <row r="36" spans="10:11" x14ac:dyDescent="0.35">
      <c r="J36" s="12" t="s">
        <v>74</v>
      </c>
      <c r="K36">
        <f>COUNTIF('2. ROSC Active'!C2:C251,J36)</f>
        <v>6</v>
      </c>
    </row>
    <row r="37" spans="10:11" x14ac:dyDescent="0.35">
      <c r="J37" s="12" t="s">
        <v>66</v>
      </c>
      <c r="K37">
        <f>COUNTIF('2. ROSC Active'!C2:C251,J37)</f>
        <v>1</v>
      </c>
    </row>
    <row r="38" spans="10:11" x14ac:dyDescent="0.35">
      <c r="J38" s="12" t="s">
        <v>19</v>
      </c>
      <c r="K38">
        <f>COUNTIF('2. ROSC Active'!C2:C251,J38)</f>
        <v>4</v>
      </c>
    </row>
    <row r="39" spans="10:11" x14ac:dyDescent="0.35">
      <c r="J39" s="12" t="s">
        <v>20</v>
      </c>
      <c r="K39">
        <f>COUNTIF('2. ROSC Active'!C2:C251,J39)</f>
        <v>1</v>
      </c>
    </row>
    <row r="40" spans="10:11" x14ac:dyDescent="0.35">
      <c r="J40" s="12" t="s">
        <v>18</v>
      </c>
      <c r="K40">
        <f>COUNTIF('2. ROSC Active'!C2:C251,J40)</f>
        <v>0</v>
      </c>
    </row>
    <row r="41" spans="10:11" x14ac:dyDescent="0.35">
      <c r="J41" s="12" t="s">
        <v>72</v>
      </c>
      <c r="K41">
        <f>COUNTIF('2. ROSC Active'!C2:C251,J41)</f>
        <v>1</v>
      </c>
    </row>
    <row r="42" spans="10:11" x14ac:dyDescent="0.35">
      <c r="J42" s="12" t="s">
        <v>84</v>
      </c>
      <c r="K42">
        <f>COUNTIF('2. ROSC Active'!C2:C251,J42)</f>
        <v>3</v>
      </c>
    </row>
    <row r="43" spans="10:11" x14ac:dyDescent="0.35">
      <c r="J43" s="12" t="s">
        <v>81</v>
      </c>
      <c r="K43">
        <f>COUNTIF('2. ROSC Active'!C2:C251,J43)</f>
        <v>2</v>
      </c>
    </row>
    <row r="44" spans="10:11" x14ac:dyDescent="0.35">
      <c r="J44" s="12" t="s">
        <v>71</v>
      </c>
      <c r="K44">
        <f>COUNTIF('2. ROSC Active'!C2:C251,J44)</f>
        <v>0</v>
      </c>
    </row>
    <row r="45" spans="10:11" x14ac:dyDescent="0.35">
      <c r="J45" s="12" t="s">
        <v>80</v>
      </c>
      <c r="K45">
        <f>COUNTIF('2. ROSC Active'!C2:C251,J45)</f>
        <v>1</v>
      </c>
    </row>
    <row r="46" spans="10:11" x14ac:dyDescent="0.35">
      <c r="J46" s="12" t="s">
        <v>58</v>
      </c>
      <c r="K46">
        <f>COUNTIF('2. ROSC Active'!C2:C251,J46)</f>
        <v>0</v>
      </c>
    </row>
    <row r="47" spans="10:11" x14ac:dyDescent="0.35">
      <c r="J47" s="12" t="s">
        <v>32</v>
      </c>
      <c r="K47">
        <f>COUNTIF('2. ROSC Active'!C2:C251,J47)</f>
        <v>0</v>
      </c>
    </row>
    <row r="48" spans="10:11" x14ac:dyDescent="0.35">
      <c r="J48" s="12" t="s">
        <v>31</v>
      </c>
      <c r="K48">
        <f>COUNTIF('2. ROSC Active'!C2:C251,J48)</f>
        <v>6</v>
      </c>
    </row>
    <row r="49" spans="10:11" x14ac:dyDescent="0.35">
      <c r="J49" s="12" t="s">
        <v>41</v>
      </c>
      <c r="K49">
        <f>COUNTIF('2. ROSC Active'!C2:C251,J49)</f>
        <v>0</v>
      </c>
    </row>
    <row r="50" spans="10:11" x14ac:dyDescent="0.35">
      <c r="J50" s="12" t="s">
        <v>48</v>
      </c>
      <c r="K50">
        <f>COUNTIF('2. ROSC Active'!C2:C251,J50)</f>
        <v>0</v>
      </c>
    </row>
    <row r="51" spans="10:11" x14ac:dyDescent="0.35">
      <c r="J51" s="12" t="s">
        <v>63</v>
      </c>
      <c r="K51">
        <f>COUNTIF('2. ROSC Active'!C2:C251,J51)</f>
        <v>0</v>
      </c>
    </row>
    <row r="52" spans="10:11" x14ac:dyDescent="0.35">
      <c r="J52" s="12" t="s">
        <v>53</v>
      </c>
      <c r="K52">
        <f>COUNTIF('2. ROSC Active'!C2:C251,J52)</f>
        <v>0</v>
      </c>
    </row>
    <row r="53" spans="10:11" x14ac:dyDescent="0.35">
      <c r="J53" s="12" t="s">
        <v>65</v>
      </c>
      <c r="K53">
        <f>COUNTIF('2. ROSC Active'!C2:C251,J53)</f>
        <v>3</v>
      </c>
    </row>
    <row r="55" spans="10:11" x14ac:dyDescent="0.35">
      <c r="J55" s="12" t="s">
        <v>88</v>
      </c>
      <c r="K55">
        <f>SUM(K2:K53)</f>
        <v>57</v>
      </c>
    </row>
    <row r="56" spans="10:11" x14ac:dyDescent="0.35">
      <c r="J56" s="12" t="s">
        <v>87</v>
      </c>
      <c r="K56">
        <f>COUNTIF(K2:K53, "&gt;0")</f>
        <v>26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36B0-7016-4EAD-BDAC-A9C6CFAB8100}">
  <dimension ref="A1:R11"/>
  <sheetViews>
    <sheetView workbookViewId="0">
      <selection activeCell="Q10" sqref="Q10"/>
    </sheetView>
  </sheetViews>
  <sheetFormatPr defaultRowHeight="15.5" x14ac:dyDescent="0.35"/>
  <cols>
    <col min="1" max="1" width="18.1640625" bestFit="1" customWidth="1"/>
    <col min="2" max="2" width="8.58203125" bestFit="1" customWidth="1"/>
    <col min="3" max="3" width="28.6640625" customWidth="1"/>
    <col min="4" max="4" width="12" customWidth="1"/>
    <col min="17" max="17" width="14.5" customWidth="1"/>
    <col min="18" max="18" width="33.33203125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" thickBot="1" x14ac:dyDescent="0.4">
      <c r="A2" s="16"/>
      <c r="B2" s="18"/>
      <c r="C2" s="24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 t="shared" ref="Q2:Q6" si="0">SUM(E2:P2)</f>
        <v>0</v>
      </c>
      <c r="R2" s="25"/>
    </row>
    <row r="3" spans="1:18" ht="31.5" thickBot="1" x14ac:dyDescent="0.4">
      <c r="A3" s="16" t="s">
        <v>193</v>
      </c>
      <c r="B3" s="18">
        <v>45687</v>
      </c>
      <c r="C3" s="24" t="s">
        <v>61</v>
      </c>
      <c r="D3" s="16" t="s">
        <v>109</v>
      </c>
      <c r="E3" s="15">
        <v>1</v>
      </c>
      <c r="F3" s="15">
        <v>1</v>
      </c>
      <c r="G3" s="15"/>
      <c r="H3" s="15"/>
      <c r="I3" s="15">
        <v>1</v>
      </c>
      <c r="J3" s="15">
        <v>1</v>
      </c>
      <c r="K3" s="15"/>
      <c r="L3" s="15">
        <v>1</v>
      </c>
      <c r="M3" s="15">
        <v>1</v>
      </c>
      <c r="N3" s="15">
        <v>1</v>
      </c>
      <c r="O3" s="15"/>
      <c r="P3" s="15"/>
      <c r="Q3" s="4">
        <f t="shared" si="0"/>
        <v>7</v>
      </c>
      <c r="R3" s="25" t="s">
        <v>194</v>
      </c>
    </row>
    <row r="4" spans="1:18" ht="16" thickBot="1" x14ac:dyDescent="0.4">
      <c r="A4" s="16"/>
      <c r="B4" s="18"/>
      <c r="C4" s="24"/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si="0"/>
        <v>0</v>
      </c>
      <c r="R4" s="25"/>
    </row>
    <row r="5" spans="1:18" ht="16" thickBot="1" x14ac:dyDescent="0.4">
      <c r="A5" s="16"/>
      <c r="B5" s="18"/>
      <c r="C5" s="24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" thickBot="1" x14ac:dyDescent="0.4">
      <c r="A6" s="16"/>
      <c r="B6" s="18"/>
      <c r="C6" s="24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9" spans="1:18" x14ac:dyDescent="0.35">
      <c r="C9" t="s">
        <v>196</v>
      </c>
      <c r="Q9" t="s">
        <v>199</v>
      </c>
    </row>
    <row r="10" spans="1:18" x14ac:dyDescent="0.35">
      <c r="C10" t="s">
        <v>195</v>
      </c>
      <c r="Q10" t="s">
        <v>197</v>
      </c>
    </row>
    <row r="11" spans="1:18" x14ac:dyDescent="0.35">
      <c r="Q11" t="s">
        <v>198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708734-B9F4-4D64-9283-61E1FE7E4374}">
          <x14:formula1>
            <xm:f>'3. Sector Information'!$J$2:$J$53</xm:f>
          </x14:formula1>
          <xm:sqref>C2:C6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2DCDC-6DB9-4A99-8461-A4A3B4A74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9959B-118F-427A-A971-539390128880}"/>
</file>

<file path=customXml/itemProps3.xml><?xml version="1.0" encoding="utf-8"?>
<ds:datastoreItem xmlns:ds="http://schemas.openxmlformats.org/officeDocument/2006/customXml" ds:itemID="{8E72015F-574D-45C9-AECB-A9CB7FBBF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Cover Sheet</vt:lpstr>
      <vt:lpstr>2. ROSC Active</vt:lpstr>
      <vt:lpstr>3. Sector Information</vt:lpstr>
      <vt:lpstr>Format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Chance Uhland</cp:lastModifiedBy>
  <cp:lastPrinted>2025-04-15T14:37:23Z</cp:lastPrinted>
  <dcterms:created xsi:type="dcterms:W3CDTF">2022-05-19T17:55:56Z</dcterms:created>
  <dcterms:modified xsi:type="dcterms:W3CDTF">2025-04-15T14:56:10Z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